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30" activeTab="0"/>
  </bookViews>
  <sheets>
    <sheet name="Картотека" sheetId="1" r:id="rId1"/>
    <sheet name="начашколальная " sheetId="2" r:id="rId2"/>
    <sheet name="русс" sheetId="3" r:id="rId3"/>
    <sheet name="иностра" sheetId="4" r:id="rId4"/>
    <sheet name="Анализ состава" sheetId="5" r:id="rId5"/>
    <sheet name="история" sheetId="6" r:id="rId6"/>
    <sheet name="математика" sheetId="7" r:id="rId7"/>
    <sheet name="Лист1" sheetId="8" r:id="rId8"/>
  </sheets>
  <definedNames>
    <definedName name="_xlnm._FilterDatabase" localSheetId="0" hidden="1">'Картотека'!$A$4:$W$107</definedName>
  </definedNames>
  <calcPr fullCalcOnLoad="1"/>
</workbook>
</file>

<file path=xl/sharedStrings.xml><?xml version="1.0" encoding="utf-8"?>
<sst xmlns="http://schemas.openxmlformats.org/spreadsheetml/2006/main" count="1230" uniqueCount="694">
  <si>
    <t>0-3</t>
  </si>
  <si>
    <t>&gt;20</t>
  </si>
  <si>
    <t>№№</t>
  </si>
  <si>
    <t>высшая</t>
  </si>
  <si>
    <t>Образование</t>
  </si>
  <si>
    <t>высшее</t>
  </si>
  <si>
    <t>Год</t>
  </si>
  <si>
    <t>ФИО</t>
  </si>
  <si>
    <t>Предмет</t>
  </si>
  <si>
    <t>Должность</t>
  </si>
  <si>
    <t>высшее проф.</t>
  </si>
  <si>
    <t>первая</t>
  </si>
  <si>
    <t>вторая</t>
  </si>
  <si>
    <t>н/высшее</t>
  </si>
  <si>
    <t>сред. спец.</t>
  </si>
  <si>
    <t>сред. проф.</t>
  </si>
  <si>
    <t>Стаж</t>
  </si>
  <si>
    <t>Квалификационная категория</t>
  </si>
  <si>
    <t>ПК</t>
  </si>
  <si>
    <t>от 3 до 20</t>
  </si>
  <si>
    <t>Всего
педкадров</t>
  </si>
  <si>
    <t>не им. высшее</t>
  </si>
  <si>
    <t>им. высшее</t>
  </si>
  <si>
    <t>прошли ПК</t>
  </si>
  <si>
    <t>не прошли ПК</t>
  </si>
  <si>
    <t xml:space="preserve">Анализ состава педагогических работников </t>
  </si>
  <si>
    <t>ср.(пол) общ</t>
  </si>
  <si>
    <t>не им.</t>
  </si>
  <si>
    <t>высш.</t>
  </si>
  <si>
    <t>2005-2009</t>
  </si>
  <si>
    <t>Квалификационная 
категория</t>
  </si>
  <si>
    <t>Имеют
почетные звания</t>
  </si>
  <si>
    <t>учитель</t>
  </si>
  <si>
    <t>социальный педагог</t>
  </si>
  <si>
    <t>математика</t>
  </si>
  <si>
    <t>биология</t>
  </si>
  <si>
    <t>английский язык</t>
  </si>
  <si>
    <t>немецкий  язык</t>
  </si>
  <si>
    <t>русский язык и литература</t>
  </si>
  <si>
    <t>история и обществоз.</t>
  </si>
  <si>
    <t>экономика</t>
  </si>
  <si>
    <t>начальные классы</t>
  </si>
  <si>
    <t>физическая культура</t>
  </si>
  <si>
    <t>музыка</t>
  </si>
  <si>
    <t>Поч.раб.общ.об.РФ</t>
  </si>
  <si>
    <t>Заслуж. учитель РФ</t>
  </si>
  <si>
    <t>ГГПИ</t>
  </si>
  <si>
    <t>НГПУ</t>
  </si>
  <si>
    <t>АГПИ</t>
  </si>
  <si>
    <t>Сверд. ГГПИ</t>
  </si>
  <si>
    <t>Владим. ПТИ</t>
  </si>
  <si>
    <t>Год окончания</t>
  </si>
  <si>
    <t>Отделение</t>
  </si>
  <si>
    <t>очное</t>
  </si>
  <si>
    <t>заочное</t>
  </si>
  <si>
    <t>Специальность по диплому</t>
  </si>
  <si>
    <t>немецкий, английский</t>
  </si>
  <si>
    <t>рус.яз. и литер.</t>
  </si>
  <si>
    <t>ру.яз. и литер.</t>
  </si>
  <si>
    <t>история, обществ.</t>
  </si>
  <si>
    <t>история</t>
  </si>
  <si>
    <t>нач. классы</t>
  </si>
  <si>
    <t>учитель логопед</t>
  </si>
  <si>
    <t>учит. нач. классов</t>
  </si>
  <si>
    <t>инженер- мех.</t>
  </si>
  <si>
    <t>уч.математ.</t>
  </si>
  <si>
    <t>учит англ языка</t>
  </si>
  <si>
    <t>олигофренопедагог</t>
  </si>
  <si>
    <t>русский яз.и литер.</t>
  </si>
  <si>
    <t>ГПД</t>
  </si>
  <si>
    <t>Нагрузка</t>
  </si>
  <si>
    <t>1 ст.</t>
  </si>
  <si>
    <t>0,5 ст.</t>
  </si>
  <si>
    <t>Окончил ОУ</t>
  </si>
  <si>
    <t>Год
рожде-ния</t>
  </si>
  <si>
    <t>Возраст</t>
  </si>
  <si>
    <t>Тематика КПК</t>
  </si>
  <si>
    <t>Предмет по
совместительству</t>
  </si>
  <si>
    <t>Год
аттестации</t>
  </si>
  <si>
    <t>Прграмма и содержание обучения в проф. Кл-144 ч</t>
  </si>
  <si>
    <t xml:space="preserve">Моделирование и пректирование уроков - 108 ч </t>
  </si>
  <si>
    <t>Педагогич.инновации в деят. Учителя-144 ч</t>
  </si>
  <si>
    <t>Планирование и моделирование уроков-144 ч</t>
  </si>
  <si>
    <t>Теория и методика соврем. Урока-144 ч</t>
  </si>
  <si>
    <t>Теория и методика преподавания матем-144 ч.</t>
  </si>
  <si>
    <t>Курсы пов квалифик. Учителей истории-</t>
  </si>
  <si>
    <t>Проектирование инновац. Пед.Идей-108 ч.</t>
  </si>
  <si>
    <t>Модульные курсы144 ч</t>
  </si>
  <si>
    <t>Развитие личности младш. Шк-108 ч.</t>
  </si>
  <si>
    <t>Препод.интегрир. обществоведч. курсов в нач.школе-108 ч.</t>
  </si>
  <si>
    <t>Дидактическая система Занкова-108 ч.</t>
  </si>
  <si>
    <t>КПК учителей начальной школы-108 ч.</t>
  </si>
  <si>
    <t>Теория и методика начального образования-108 ч.</t>
  </si>
  <si>
    <t>Проектировочна и исслед. Деят учителя-108 ч.</t>
  </si>
  <si>
    <t>Теория и мет. Преп. В нач. школе-144 ч</t>
  </si>
  <si>
    <t>Интернет-технологии для учителя-98 ч.</t>
  </si>
  <si>
    <t>Курсы резерва рук. Работн.-252 ч</t>
  </si>
  <si>
    <t>Теория и метод. Преп. В нач. шк.-144 ч.</t>
  </si>
  <si>
    <t>КПК учителей русского яз. и литер.-72ч.</t>
  </si>
  <si>
    <t>Поч.грамота минист.обр.РФ</t>
  </si>
  <si>
    <t>Поч.грамота минист.обр.НО</t>
  </si>
  <si>
    <t>Благод.письмо администрац.</t>
  </si>
  <si>
    <t>Грамота РОО</t>
  </si>
  <si>
    <t>Почетные
звания и награды</t>
  </si>
  <si>
    <t>Темы самообразования</t>
  </si>
  <si>
    <t>"Использование активных форм и методов на уроках математики".</t>
  </si>
  <si>
    <t>Иноязычные заимствования в английском языке</t>
  </si>
  <si>
    <t>Лингвострановедение на уроках иностранного языка</t>
  </si>
  <si>
    <t>"Особенности препод. рус.яз.в классах компен. обуч."</t>
  </si>
  <si>
    <t>"Система работы над худ. произведением на ур. литер."</t>
  </si>
  <si>
    <t>Формы опроса на уроках русского языка</t>
  </si>
  <si>
    <t>"Приемы активиз.  учебн..деят. на ур. рус.яз."</t>
  </si>
  <si>
    <t>"Проблемное обучение как способ активизации познавательной деятельности и развития творческих способностей учащихся</t>
  </si>
  <si>
    <t>"Решение нестандартных задач на уроках математики"</t>
  </si>
  <si>
    <t>"Освоение и применение педагогики сетевых сообществ"</t>
  </si>
  <si>
    <t xml:space="preserve">"Самост. работа на уроках как средство повышения активизации учащихся" "Компьютер.технологии как сред-во организации самостоят.работы на уроках и внеуроч. время." </t>
  </si>
  <si>
    <t>"Практическая работа на уроках экономики."</t>
  </si>
  <si>
    <t>Работа с дополнительными источниками и использование игровых ситуаций как средство индивидуального развития учащихся</t>
  </si>
  <si>
    <t>"Использ. занимательных элементов на ур. в нач. школе."</t>
  </si>
  <si>
    <t>Методика проведения с/р на ур начального звена</t>
  </si>
  <si>
    <t>"Развитие творческого мышления на уроках матем."</t>
  </si>
  <si>
    <t>"Дифференцированный подход в  обучении  на уроках..".</t>
  </si>
  <si>
    <t>Организация целостного восприятия на уроках литературного чтения</t>
  </si>
  <si>
    <t>Развитие логического мышления на уроках математики</t>
  </si>
  <si>
    <t>Дифференц. подход в обучении уч-ся на уроках математики</t>
  </si>
  <si>
    <t>"Использование совр.комп. технолог. на ур. информ."</t>
  </si>
  <si>
    <t>Самостоятельная работа на уроках .</t>
  </si>
  <si>
    <t>Дидактические игры на уроках</t>
  </si>
  <si>
    <t>Проектная работа как ср-во повышения мотивации изучения ин.яз. в среднем звене</t>
  </si>
  <si>
    <t>Дифференцированный подход в обучении навыкам в игровых видах спорта</t>
  </si>
  <si>
    <t>Военно-патр.воспитание уч-ся ст.классов в курсе ОБЖ "Основы военной службы"</t>
  </si>
  <si>
    <t>Особенности преподавания основных предметов в начальных классах спец.(коррек.)школы.</t>
  </si>
  <si>
    <t>Развитие творческих способностей на уроках английского языка</t>
  </si>
  <si>
    <t>Игровые моменты на уроках русского языка</t>
  </si>
  <si>
    <t>Система работы над худ. произведением на ур. литер.</t>
  </si>
  <si>
    <t>математика и физика</t>
  </si>
  <si>
    <t>Теория и методика преподавания математики-108ч.</t>
  </si>
  <si>
    <t>Применение ИКТ на уроках математики</t>
  </si>
  <si>
    <t>спец. психол. и логопедия</t>
  </si>
  <si>
    <t>Лукоян. пед.училище</t>
  </si>
  <si>
    <t>сред.проф.</t>
  </si>
  <si>
    <t>математика и инфор.</t>
  </si>
  <si>
    <t>20</t>
  </si>
  <si>
    <t>Религия России- 108ч.</t>
  </si>
  <si>
    <t>32\31</t>
  </si>
  <si>
    <t>42/34</t>
  </si>
  <si>
    <t>26/21</t>
  </si>
  <si>
    <t>38/33</t>
  </si>
  <si>
    <t>30/34</t>
  </si>
  <si>
    <t>38/29</t>
  </si>
  <si>
    <t>36/28</t>
  </si>
  <si>
    <t>35/31</t>
  </si>
  <si>
    <t>Иностранный язык</t>
  </si>
  <si>
    <t>Учитель</t>
  </si>
  <si>
    <t>Математика</t>
  </si>
  <si>
    <t>Математика, физика</t>
  </si>
  <si>
    <t>Современные образовательные технологии в обучении математики</t>
  </si>
  <si>
    <t>Индивидуальный подход в изучении английского языка</t>
  </si>
  <si>
    <t>Формирование речевой культуры как средство личностного развития школьника</t>
  </si>
  <si>
    <t>учитель математики</t>
  </si>
  <si>
    <t>Дифференцированный подход в обучении на уроках математики</t>
  </si>
  <si>
    <t>Завражнова Анастасия Александровна</t>
  </si>
  <si>
    <t>Ксенцова Елена Александровна</t>
  </si>
  <si>
    <t>Сунцова Александра Петровна</t>
  </si>
  <si>
    <t>Леднева Надежда Фёдоровна</t>
  </si>
  <si>
    <t>Бажанова Светлана Михайловна</t>
  </si>
  <si>
    <t>Голубина Ольга Петровна</t>
  </si>
  <si>
    <t>Глотова Нина Александровна</t>
  </si>
  <si>
    <t>Спец.кор.</t>
  </si>
  <si>
    <t>Хороших Наталья Васильевна</t>
  </si>
  <si>
    <t>Крупнова Валентина Фёдоровна</t>
  </si>
  <si>
    <t>Шилина Светлана Александровна</t>
  </si>
  <si>
    <t>Левшина Анна Александровна</t>
  </si>
  <si>
    <t>Горнова Светлана Геннадьевна</t>
  </si>
  <si>
    <t>Симагина Нина Ивановна</t>
  </si>
  <si>
    <t>Исаева Нина Ивановна</t>
  </si>
  <si>
    <t>Остроух Лариса Геннадьевна</t>
  </si>
  <si>
    <t>Шагова Татьяна Ивановна</t>
  </si>
  <si>
    <t>Илюк Ольга Владимировна</t>
  </si>
  <si>
    <t>Вавилова Людмила Юрьевна</t>
  </si>
  <si>
    <t>Коннова Светлана Юрьевна</t>
  </si>
  <si>
    <t>Новосельцева Валентина Александровна</t>
  </si>
  <si>
    <t>Романова Лидия Ивановна</t>
  </si>
  <si>
    <t>Федорова Ольга Ардолионовна</t>
  </si>
  <si>
    <t>Шунина Людмила Алексеевна</t>
  </si>
  <si>
    <t>Козлова Анна Александровна</t>
  </si>
  <si>
    <t>Андреев Александр Владимирович</t>
  </si>
  <si>
    <t>Пилясова Светлана Владимировна</t>
  </si>
  <si>
    <t>Ерин Андрей Константинович</t>
  </si>
  <si>
    <t>Шилин Вадим Александрович</t>
  </si>
  <si>
    <t>Рыбакова Татьяна Владимировна</t>
  </si>
  <si>
    <t>Морева Нина Александровна</t>
  </si>
  <si>
    <t>Сорочкина Ксенья Александровна</t>
  </si>
  <si>
    <t>Железнова Елена Александровна</t>
  </si>
  <si>
    <t>Давыдова Александра Владимировна</t>
  </si>
  <si>
    <t>начальные классы в спец</t>
  </si>
  <si>
    <t>начальные классы (спец.кор)</t>
  </si>
  <si>
    <t>5+19 спец.кор</t>
  </si>
  <si>
    <t>18(спец.кор)</t>
  </si>
  <si>
    <t>5+21(спец.кор)</t>
  </si>
  <si>
    <t>Марычева Ирина Михайловна</t>
  </si>
  <si>
    <t>Деломудрова Клавдия Владимировна</t>
  </si>
  <si>
    <t>Ситнова Н</t>
  </si>
  <si>
    <t>Роганова Галина Борисовна</t>
  </si>
  <si>
    <t>Учитель начальных классов</t>
  </si>
  <si>
    <t>Шишнева Надежда Юрьевна</t>
  </si>
  <si>
    <t>Психология</t>
  </si>
  <si>
    <t>Методика преподавания иностранного языка в начальной школе</t>
  </si>
  <si>
    <t>Мурылева Татьяна Викторовна</t>
  </si>
  <si>
    <t>Методика преподавания иностранного языка(144 час)</t>
  </si>
  <si>
    <t>Ситнова Наталья Вениаминовна</t>
  </si>
  <si>
    <t>Тихонов Александр Владимирович</t>
  </si>
  <si>
    <t xml:space="preserve">Учитель  </t>
  </si>
  <si>
    <t>Хрулева Татьяна Юрьевна</t>
  </si>
  <si>
    <t>Учитель русского языка и литературы</t>
  </si>
  <si>
    <t>Ежова Ольга Борисовна</t>
  </si>
  <si>
    <t>Крылова Елена Геннадьевна</t>
  </si>
  <si>
    <t>Тванков Алексей Николаевич</t>
  </si>
  <si>
    <t>ПГ МО НО 2002,ПГ МО РФ 2008</t>
  </si>
  <si>
    <t>ПГ МО РФ 2006,Поч.раб.общ.об.РФ 2011</t>
  </si>
  <si>
    <t>прохож.
 курсов ПК</t>
  </si>
  <si>
    <t>Хрулева Елена Геннадьевна</t>
  </si>
  <si>
    <t>Помощь в социализации детям с ОВЗ в обществе</t>
  </si>
  <si>
    <t>Давыдов Алексей Константинович</t>
  </si>
  <si>
    <t>Лукьянова Наталья Ивановна</t>
  </si>
  <si>
    <t>практическая психология/ физич.культура и ОБЖ</t>
  </si>
  <si>
    <t>Мирзоева Александра Владимировна</t>
  </si>
  <si>
    <t>22</t>
  </si>
  <si>
    <t>сзд</t>
  </si>
  <si>
    <t>1</t>
  </si>
  <si>
    <t>Медведева Ольга Владимировна</t>
  </si>
  <si>
    <t>2</t>
  </si>
  <si>
    <t>3</t>
  </si>
  <si>
    <t>4</t>
  </si>
  <si>
    <t>5</t>
  </si>
  <si>
    <t>6</t>
  </si>
  <si>
    <t>8</t>
  </si>
  <si>
    <t>9</t>
  </si>
  <si>
    <t>11</t>
  </si>
  <si>
    <t>13</t>
  </si>
  <si>
    <t>14</t>
  </si>
  <si>
    <t>15</t>
  </si>
  <si>
    <t>16</t>
  </si>
  <si>
    <t>17</t>
  </si>
  <si>
    <t>18</t>
  </si>
  <si>
    <t>19</t>
  </si>
  <si>
    <t>21</t>
  </si>
  <si>
    <t>29</t>
  </si>
  <si>
    <t>31</t>
  </si>
  <si>
    <t>33</t>
  </si>
  <si>
    <t>35</t>
  </si>
  <si>
    <t>36</t>
  </si>
  <si>
    <t>38</t>
  </si>
  <si>
    <t>39</t>
  </si>
  <si>
    <t>40</t>
  </si>
  <si>
    <t>41</t>
  </si>
  <si>
    <t>42</t>
  </si>
  <si>
    <t>Варенина Елена Александровна</t>
  </si>
  <si>
    <t>44</t>
  </si>
  <si>
    <t>45</t>
  </si>
  <si>
    <t>46</t>
  </si>
  <si>
    <t>47</t>
  </si>
  <si>
    <t>50</t>
  </si>
  <si>
    <t>физика</t>
  </si>
  <si>
    <t>Педагог-психолог</t>
  </si>
  <si>
    <t>Преподаватель-организатор ОБЖ</t>
  </si>
  <si>
    <t>51</t>
  </si>
  <si>
    <t>Сальнова Светлана Константиновна</t>
  </si>
  <si>
    <t>учит. мат.и ОИВТ</t>
  </si>
  <si>
    <t>1ст.</t>
  </si>
  <si>
    <t>Ивлева Екатерина Александровна</t>
  </si>
  <si>
    <t>Живаева Светлана Геннадьевна</t>
  </si>
  <si>
    <t>Крупнова Валентина Федоровна</t>
  </si>
  <si>
    <t>математ.</t>
  </si>
  <si>
    <t>52</t>
  </si>
  <si>
    <t>53</t>
  </si>
  <si>
    <t>54</t>
  </si>
  <si>
    <t>ПГ УО 2015</t>
  </si>
  <si>
    <t xml:space="preserve">Бл Зем соб Бут района 2011                  ПГ МО НО 2015               </t>
  </si>
  <si>
    <t>ПГ МО НО- 2009  БП УО 2016 (лагерь)</t>
  </si>
  <si>
    <t>55</t>
  </si>
  <si>
    <t>Тибалова Раиса Ивановна</t>
  </si>
  <si>
    <t>Агеева Наталья Валерьевна</t>
  </si>
  <si>
    <t>Маршева Ирина Владимировна</t>
  </si>
  <si>
    <t>история и обществознание</t>
  </si>
  <si>
    <t>начальные классы спец.коррекц., СИПР</t>
  </si>
  <si>
    <t>психомоторика, СИПР</t>
  </si>
  <si>
    <t>Благ.письмо УО-2017</t>
  </si>
  <si>
    <t>Пед    стаж</t>
  </si>
  <si>
    <t>информ.</t>
  </si>
  <si>
    <t xml:space="preserve">матем. </t>
  </si>
  <si>
    <t>ПГ МО НО - 2017</t>
  </si>
  <si>
    <t>ПГ РОО-2013, Благ.письмо  УО 2017</t>
  </si>
  <si>
    <t>Социальный педагог/ олигофренопедагог</t>
  </si>
  <si>
    <t>Общий стаж</t>
  </si>
  <si>
    <t>59</t>
  </si>
  <si>
    <t>Каменская Светлана Анатольевна</t>
  </si>
  <si>
    <t>10</t>
  </si>
  <si>
    <t>Пономарев Иван Вячеславович</t>
  </si>
  <si>
    <t>2002   2005</t>
  </si>
  <si>
    <t>история,  обществознание, право</t>
  </si>
  <si>
    <t>начальные классы+ ОРКСЭ</t>
  </si>
  <si>
    <t>1996 /2014</t>
  </si>
  <si>
    <t>1993/ 2018</t>
  </si>
  <si>
    <t>1995/ 2014</t>
  </si>
  <si>
    <t>2007/ 2018</t>
  </si>
  <si>
    <t>ФГАО УВО "НГУ им.Н.И.Лобачевского"</t>
  </si>
  <si>
    <t>ГГПИ/ЧОУ ДПО "Институт повышения квалификации и профессиональной переподготовки"</t>
  </si>
  <si>
    <t>1982/2018</t>
  </si>
  <si>
    <t>Владим. ПТИ/ФГАО УВО "НГУ им.Н.И.Лобачевского"</t>
  </si>
  <si>
    <t>1976/2015</t>
  </si>
  <si>
    <t>2001/2017</t>
  </si>
  <si>
    <t>НГУ Лобачевского/АНПОО "Многопрофильная Академия непрерывного образования"</t>
  </si>
  <si>
    <t>2013/2016</t>
  </si>
  <si>
    <t>БП УО 2018</t>
  </si>
  <si>
    <t>ПГ МО НО 2009. ПГ РУО-2012,  ПГ МО РФ 2018</t>
  </si>
  <si>
    <t>ГБОУ среднего профессионального образования "Лукояновский педагогический колледж им. А.М. Горького"</t>
  </si>
  <si>
    <t>среднее специальное</t>
  </si>
  <si>
    <t>24</t>
  </si>
  <si>
    <t>1999/2018</t>
  </si>
  <si>
    <t>ФГАО УВО "НГУ им.Н.И.Лобачевского"/ ФГАО УВО "Национальный исследовательский НГУ"</t>
  </si>
  <si>
    <t>2015/2017</t>
  </si>
  <si>
    <t>химия</t>
  </si>
  <si>
    <t>СЗД</t>
  </si>
  <si>
    <t>43</t>
  </si>
  <si>
    <t>58</t>
  </si>
  <si>
    <t>Педагог дополнительного образования</t>
  </si>
  <si>
    <t>56</t>
  </si>
  <si>
    <t>Учитель математики</t>
  </si>
  <si>
    <t>русский язык, литература, родной язык, родная литература</t>
  </si>
  <si>
    <t>технология</t>
  </si>
  <si>
    <t>Рубцов Александр Александрович</t>
  </si>
  <si>
    <t>Учитель физкультуры</t>
  </si>
  <si>
    <t>57</t>
  </si>
  <si>
    <t>Учитель иностранного языка</t>
  </si>
  <si>
    <t>60</t>
  </si>
  <si>
    <t>61</t>
  </si>
  <si>
    <t>65</t>
  </si>
  <si>
    <t>Очное</t>
  </si>
  <si>
    <t>Богданова Людмила Владимировна</t>
  </si>
  <si>
    <t>Учитель математики и физики</t>
  </si>
  <si>
    <t>Учитель математики и физики/ Педагогическое образование.Физическая  культура</t>
  </si>
  <si>
    <t>Учитель математики и физики\ Магистр по направлению Педагогическое образование</t>
  </si>
  <si>
    <t>Учитель биологии и химии/магистр по направлению  Педагогическое образование</t>
  </si>
  <si>
    <t>Учитель истории и иностранного языка</t>
  </si>
  <si>
    <t>Нижегородский государственный педагогический университет</t>
  </si>
  <si>
    <t>Арзамасский государственный педагогический институт имени А.П.Гайдара</t>
  </si>
  <si>
    <t>Арзамасский государственный педагогический институт имени А.П.Гайдара/ Лукояновское педагогическое училище</t>
  </si>
  <si>
    <t>Лукоянов. пед.кол./Арзамасский государственный педагогический институт имени А.П.Гайдара</t>
  </si>
  <si>
    <t>Арзамасский государственный педагогический институт имени А.П.Гайдара/АНО ДПО"Институт управления и права"</t>
  </si>
  <si>
    <t>Арзамасский государственный педагогический институт имени А.П.Гайдара/   Лукояновское педагогическое училище</t>
  </si>
  <si>
    <t>Арзамасский государственный педагогический институт имени А.П.Гайдара/ФГАО УВО "НГУ им.Н.И.Лобачевского"</t>
  </si>
  <si>
    <t>Арзамасский государственный педагогический институт имени А.П.Гайдара/АНО ДПО "Оренбургская бизнес-школа"</t>
  </si>
  <si>
    <t>Арзамасский государственный педагогический институт имени А.П.Гайдара/ГБОУ ВО "НГПУ имени Козьмы Минина"</t>
  </si>
  <si>
    <t xml:space="preserve">Арзамасский государственный педагогический институт имени А.П.Гайдара/АНПОО "Многопрофильная Академия непрерывного образования" </t>
  </si>
  <si>
    <t>Арзамасский государственный педагогический институт имени А.П.Гайдара/ Лукояновское пед.училище</t>
  </si>
  <si>
    <t>Высшее</t>
  </si>
  <si>
    <t>Учитель географии и биологии</t>
  </si>
  <si>
    <t>Среднеспециальное</t>
  </si>
  <si>
    <t>Учитель русского языка и литературы./Учитель начальных классов</t>
  </si>
  <si>
    <t>Учитель начальных классов/Учитель-дефектолог, олигофренопедагог</t>
  </si>
  <si>
    <t>Учитель математ. и физики/Учитель информатики</t>
  </si>
  <si>
    <t xml:space="preserve">Учитель </t>
  </si>
  <si>
    <t>Учитель-логопед</t>
  </si>
  <si>
    <t>Педагог-организатор</t>
  </si>
  <si>
    <t>заОчное</t>
  </si>
  <si>
    <t>Заочное</t>
  </si>
  <si>
    <t>Очное/  Заочное</t>
  </si>
  <si>
    <t>Начальное образование</t>
  </si>
  <si>
    <t>Учитель русского языка и литературы/Теория и методика обучения истории</t>
  </si>
  <si>
    <t>Учитель истории/Менеджмент и экономика</t>
  </si>
  <si>
    <t>Нижегородский государственный педагогический университет/АНО ДПО "Оренбургская бизнес-школа"</t>
  </si>
  <si>
    <t>Горьковский государственный педагогический институт/ АНО ДПО "Оренбургская бизнес-школа"</t>
  </si>
  <si>
    <t>Нижегородский государственный университет Лобаческого</t>
  </si>
  <si>
    <t>Учитель русского языка и литературы/Учитель начальных классов</t>
  </si>
  <si>
    <t>Учитель математики\., специал. Учитель информатики</t>
  </si>
  <si>
    <t>Учитель русского языка и литературы/уч.начальных классов</t>
  </si>
  <si>
    <t>Инженер- механик/ Профессиональная деятельность в сфере теории и методики обучения в начальной школе</t>
  </si>
  <si>
    <t>Олигофренопедагог</t>
  </si>
  <si>
    <t>Учитель начальных классов/Олегофренопедагогика</t>
  </si>
  <si>
    <t>Учитель русского языка и литературы/Олигофренопедагог</t>
  </si>
  <si>
    <t>Учитель английйского языка</t>
  </si>
  <si>
    <t>Учитель математики и ОИВТ/Менеджмент в образовании</t>
  </si>
  <si>
    <t>Заместитель директора (УВР)</t>
  </si>
  <si>
    <t>Заместитель директора( ВР)</t>
  </si>
  <si>
    <t>ПГ РОО 2010, ПГ МО НО 2013, Благодарность Губернатора Нижегородской Области -2019</t>
  </si>
  <si>
    <t>ПГ РУО-2012, ПГ МО НО 2019</t>
  </si>
  <si>
    <t xml:space="preserve">Потанина Татьяна Александровна </t>
  </si>
  <si>
    <t>63</t>
  </si>
  <si>
    <t>Зулитова Елена Юрьевна</t>
  </si>
  <si>
    <t xml:space="preserve">высшее </t>
  </si>
  <si>
    <t>педагог -психолог</t>
  </si>
  <si>
    <t>64</t>
  </si>
  <si>
    <t>Благ.письмо УО-2020</t>
  </si>
  <si>
    <t>Зуйкова Юлия Александровна</t>
  </si>
  <si>
    <t>информатика</t>
  </si>
  <si>
    <t>начальные классы, ОРКСЭ</t>
  </si>
  <si>
    <t>физическая культура (спец.кор)</t>
  </si>
  <si>
    <t>Арзамасский государственный педагогический институт имени А.П. Гайдара</t>
  </si>
  <si>
    <t>учитель начальных классов</t>
  </si>
  <si>
    <t>Фильченков Сергей Николаевич</t>
  </si>
  <si>
    <t>Арзамасский государственный педагогический институт имени А.П. Гайдара/АНО ДПО "Институт дистанционного обучения"</t>
  </si>
  <si>
    <t>2001/2020</t>
  </si>
  <si>
    <t>учитель математики/педагог дополнительного образования детей и взрослых</t>
  </si>
  <si>
    <t>не подлеж. Аттестац</t>
  </si>
  <si>
    <t>Индивидуальный проект</t>
  </si>
  <si>
    <t>ПГ РОО 2011,2012                                             ПГ МО НО 2016    Благ.письмо УО-2020</t>
  </si>
  <si>
    <t>0,5 ст</t>
  </si>
  <si>
    <t>педагог-организатор</t>
  </si>
  <si>
    <t>Арзамасский государственный педагогический университет имени А.П.Гайдара/ООО "Инфоурок"</t>
  </si>
  <si>
    <t>2013/2020</t>
  </si>
  <si>
    <t>Учитель иностранного языка/учитель немецкого языка</t>
  </si>
  <si>
    <t>2004/2020</t>
  </si>
  <si>
    <t>учитель-дефектолог</t>
  </si>
  <si>
    <t>Гришина Елена Андреевна</t>
  </si>
  <si>
    <t>Елисеева Светлана Геннадьевна</t>
  </si>
  <si>
    <t>Мухина Валерия Юрьевна</t>
  </si>
  <si>
    <t>Грошева Анна Александровна</t>
  </si>
  <si>
    <t>ФГА ОУ ВО "Национальный исследовательский Нижегородский государственный университет им. Н.И. Лобачевского"</t>
  </si>
  <si>
    <t>Учитель истории и обществознания</t>
  </si>
  <si>
    <t>директор</t>
  </si>
  <si>
    <t xml:space="preserve"> ПГ РОО 2011,2014,2014. Бл.п.законод.собр.НО-2015  Благ.письмо УО-2019    ПГ МО НО - 2018</t>
  </si>
  <si>
    <t xml:space="preserve">ПГ РОО 2009, ПГ МО НО 2012    БП УО - 2016     БП УО 2017    Благ . письмо УО -2020           </t>
  </si>
  <si>
    <t>Арзамасский государственный педагогический институт имени А.П.Гайдара/ ЧОУ ДПО "Институт повышения квалификации и профессиональной переподготовки"</t>
  </si>
  <si>
    <t>2008/ 2018</t>
  </si>
  <si>
    <t>очное/  Заочное</t>
  </si>
  <si>
    <t>Социальный педагог/учитель-дефектолог, олигофренопедагог</t>
  </si>
  <si>
    <t>ГБОУ среднего профессионального образования "Лукояновский педагогический колледж им. А.М. Горького"\ЧОУ ДПО "Институт повышения квалификации и профессиональной переподготовки"/ ФГАО УВО "НГУ им. Н.И. Лобачевского"/ООО "Инфоурок"</t>
  </si>
  <si>
    <t>2014/2019/2020/2020</t>
  </si>
  <si>
    <t>Очное/  Заочное/заочное/заочное</t>
  </si>
  <si>
    <t>Учитель начальных классов с дополнительной подготовкой в областивоспитания детей дошкольного возраста/Учитель-дефектолог, олигофренопедагог/тренер-преподаватель</t>
  </si>
  <si>
    <t>Современные образовательные технологии в индивидуальном обучении и коррекционной педагогике в условиях реализации ФГОС - 72 ч                                         Особенности реализации ФГОС НОО обучающихся с расстройствами аутистического спектра (РАС) - 36 ч.</t>
  </si>
  <si>
    <t>2020              2020</t>
  </si>
  <si>
    <t>НГУ Лобачевского/АНО ДПО "Оренбургская бизнес-школа"</t>
  </si>
  <si>
    <t>2016/2018</t>
  </si>
  <si>
    <t>Учитель истории/ учитель изобразительного искусства</t>
  </si>
  <si>
    <t>Профессиональная переподготовка "Олигофренопедагогика для педагогических работников ОО -520ч.                          Системно-деятельностный подход в педагогике и технологии организации инклюзивного процесса для учащихся с ОВЗ в начальных классах общеобразовательной школы в условиях реализации ФГОС - 72 ч.</t>
  </si>
  <si>
    <t>2018                   2021</t>
  </si>
  <si>
    <t>Методика преподавания английского языка и инновационные подходы к организации учебного процесса в условиях реализации ФГОС (72 ч)                                     Педагог-руководитель индивидуального проекта в условиях внедрения ФГОС среднего общего образования - 18 ч</t>
  </si>
  <si>
    <t>2020                      2020</t>
  </si>
  <si>
    <t>БП УО - 2020</t>
  </si>
  <si>
    <t>Черепенникова Ксения Евгеньевна(отпуск по уходу за ребенком)</t>
  </si>
  <si>
    <t>БП УО - 2017                 ПГ МО НО - 2018               ПГ УО - 2021            Благодарность УО - 2021</t>
  </si>
  <si>
    <t>ПГ РОО 2009               ПГ МО НО 2015              БП УО - 2020</t>
  </si>
  <si>
    <t>Бл.п адм.2010           БП УО - 2016               ПГ УО - 2021</t>
  </si>
  <si>
    <t xml:space="preserve"> ПГ РОО 2011, Грамота РОО-2013                           ПГ МО НО 2014,   ПГ мин.просв. РФ - 2020</t>
  </si>
  <si>
    <t>28</t>
  </si>
  <si>
    <t>Андреева Екатерина Александровна</t>
  </si>
  <si>
    <t>Лупанова Оксана Сергеевна</t>
  </si>
  <si>
    <t>Тараканова Анна Васильевна</t>
  </si>
  <si>
    <t>ПГ УО 2021</t>
  </si>
  <si>
    <t>ФГАО УВО "Национальный исследовательский Нижегородский государственный университет им. Н.И. Лобачевского"/ООО "Инфоурок"</t>
  </si>
  <si>
    <t>2020/2021</t>
  </si>
  <si>
    <t>очное/заочное</t>
  </si>
  <si>
    <t>Психология служебной деятельности/учитель биологии</t>
  </si>
  <si>
    <t>ГОУ ВПО "Арзамасский государственный педагогический институт им. А.П. Гайдара/АНО  ДПО "Институт дистанционного обучения"</t>
  </si>
  <si>
    <t>учитель начальных классов/Педагог-организатор</t>
  </si>
  <si>
    <t>Нижегородский государственный педагогический университет/ООО "Инфоурок"</t>
  </si>
  <si>
    <t>1999/2021</t>
  </si>
  <si>
    <t>Учитель по специальности "Технология и предпринимательство"/педагог-психолог</t>
  </si>
  <si>
    <t>2019                  2020            2021</t>
  </si>
  <si>
    <t>Профессиональная переподготовка "Специальное (дефектологическое) образование: Олигофренопедагогика"- 580 ч.                                 профессиональная переподготовка по программе организация тренерской деятельности по физической культуре и спорту - 300 ч.                                  Адаптивная физическая культура: физкультурно-оздоровительные мероприятия, спорт, 150 ч</t>
  </si>
  <si>
    <t>25</t>
  </si>
  <si>
    <t>Шишкина Марина Сергеевна</t>
  </si>
  <si>
    <t>Психолого-педагогическое сопровождение инклюзивного образования в начальной школе - 72 ч                                          Профессиональная деятельность педагога-психолога. Психодидактическое проектирование процесса обучения и воспитания в соответствии с требованиями ФГОС и профессиональными требованиями к должности педагога-психолога - 72 ч                         Адаптация образовательной программы для детей с ОВЗ и трудностями в обучении (72 ч)                                   Применение современных информационно-коммуникационных и цифровых технологий в условиях цифровой образовательной среды (36 ч)                            Развитие личностного потенциала в системе взаимодействия ключевых участников образовательных отношений (144 ч)</t>
  </si>
  <si>
    <t>2020              2021               2021                   2021                  2021</t>
  </si>
  <si>
    <t>Современные методики и технологии в деятельности социального педагога (72 ч.)                     Психолого-педагогическое сопровождение инклюзивного образования в начальной школе - 72 ч                                 Адаптация образовательной программы для детей с ОВЗ и трудностями в обучении (72 ч)                           Применение современных информационно-коммуникационных и цифровых технологий в условиях цифровой образовательной среды (36 ч)                            Развитие личностного потенциала в системе взаимодействия ключевых участников образовательных отношений (144 ч)</t>
  </si>
  <si>
    <t>2020               2020           2022             2021                2021</t>
  </si>
  <si>
    <t>Благ.письмо УО-2017           БП УО - 2020               Благодарность совет депут Бут округа - 2021</t>
  </si>
  <si>
    <t>Благ.письмо УО-2017         ПГ МО НО - 2021</t>
  </si>
  <si>
    <t>БП УО - 2017    БП УО - 2018  Благ.письмо УО-2019               ПГ УО - 2021</t>
  </si>
  <si>
    <t>БП УО 2016  ПГ МО НО-2019          ПГ УО - 2021</t>
  </si>
  <si>
    <t>ПГ УО 2014   ПГ УО 2021          ПГ УО - 2021</t>
  </si>
  <si>
    <t>Грамота УО - 2021</t>
  </si>
  <si>
    <t>Диплом Правит Нижег обл - 2021</t>
  </si>
  <si>
    <t>Диплом МО НО - 2022</t>
  </si>
  <si>
    <t>Седов Денис Владимирович</t>
  </si>
  <si>
    <t>ФГВОУ ВПО "Военная академия войск радиационной, химической и биологической защиты и инженерных войск имени Маршала Советского союза С.К. Тимошенко" Министерства обороны РФ</t>
  </si>
  <si>
    <t>инженер по специальности: многоцелевые гусеничные и колесные машины</t>
  </si>
  <si>
    <t>Развитие личностного потенциала в системе взаимодействия ключевых участников образовательных отношений (144 ч)                Реализация требований обновленных ФГОС НОО, ФГОС ООО в работе учителя (36 ч)</t>
  </si>
  <si>
    <t xml:space="preserve"> 2021            2022</t>
  </si>
  <si>
    <t>Брызгалова Ксенья Александровна</t>
  </si>
  <si>
    <t>Данченко Екатерина Владимировна</t>
  </si>
  <si>
    <t>Профессиональная переподготовка "Педагогическое образование: учитель изобразительного искусства" - 260 ч                                       Деятельность педагога-организатора в условиях реализации ФГОС и актуальные педагогические технологии - 72 ч.                      Адаптация образовательной программы для детей с ОВЗ и трудностями в обучении (72 ч)                          Применение современных информационно-коммуникационных и цифровых технологий в условиях цифровой образовательной среды (36 ч)                      Организация деятельности Центра дополнительного образования "Школа полного дня" (72 ч)                             Реализация требований обновленных ФГОС НОО, ФГОС ООО в работе учителя (36 ч)</t>
  </si>
  <si>
    <t xml:space="preserve"> 2018                 2021              2021              2021                     2021           2022</t>
  </si>
  <si>
    <t>Организация и осуществление образовательной деятельности по дополнительным общеобразовательным программам физкультурно-спортивной направленности (72 ч)                            Реализация требований обновленных ФГОС НОО, ФГОС ООО в работе учителя (36 ч)</t>
  </si>
  <si>
    <t>2020                2022</t>
  </si>
  <si>
    <t>ИКТ-технологии в образовательной деятельности и современные подходы к воспитанию в начальной школе в условиях реализации ФГОС (72 ч)                    Реализация требований обновленных ФГОС НОО, ФГОС ООО в работе учителя (36 ч)</t>
  </si>
  <si>
    <t xml:space="preserve"> 2020                 2022</t>
  </si>
  <si>
    <t>Применение современных информационно-коммуникационных и цифровых технологий в условиях цифровой образовательной среды (36 ч)                     Адаптация образовательной программы для детей с ОВЗ и трудностями в обучении (72 ч)                 Методы и технологии профориентационной работы педагога-навигатора Всероссийского проекта "Билет в будущее" (36 ч)</t>
  </si>
  <si>
    <t>2021          2021          2021</t>
  </si>
  <si>
    <t>Павловская Светлана Николаевна</t>
  </si>
  <si>
    <t>ФГБОУ ВО "Нижегородский государственный педагогический университет имени Козьмы Минина"</t>
  </si>
  <si>
    <t>педагогическое образование биология и химия</t>
  </si>
  <si>
    <t>ФГАОУ ВО "Национальный исследовательский Нижегородский государственный университет им. Н.И. Лобачевского"</t>
  </si>
  <si>
    <t>педагогическое образование дошкольное образование</t>
  </si>
  <si>
    <t>русский язык, литература</t>
  </si>
  <si>
    <t>СИПР</t>
  </si>
  <si>
    <t>ИЗО/советник директора по воспитанию и взаимодействию с детскими общественными объединениями</t>
  </si>
  <si>
    <t>9ч/0,5 ст.</t>
  </si>
  <si>
    <t>зам. директора (НМР)</t>
  </si>
  <si>
    <t>7</t>
  </si>
  <si>
    <t>12</t>
  </si>
  <si>
    <t>30</t>
  </si>
  <si>
    <t>34</t>
  </si>
  <si>
    <t>48</t>
  </si>
  <si>
    <t>49</t>
  </si>
  <si>
    <t>62</t>
  </si>
  <si>
    <t>Акимова Надежда Евгеньевна</t>
  </si>
  <si>
    <t xml:space="preserve"> Профессиональная переподготовка- Учитель дефектолог, олигофренопедагог</t>
  </si>
  <si>
    <t>Современные методы арт-терапии:базовые техники, 72 ч                             Адаптация образовательной программы для детей с ОВЗ и трудностями в обучении (72 ч)                    Реализация требований обновленных ФГОС НОО, ФГОС ООО в работе учителя (36 ч)</t>
  </si>
  <si>
    <t>2021                 2021              2022</t>
  </si>
  <si>
    <t>Профессиональная переподготовка Менеджмент в образовании- 520ч.           Создание новых мест дополнительного образования детей в субъектах Российской Федерации - 46 ч                           Нормативно-правовое, программно-методическое, кадровое и организационное сопровождение деятельности ЦДО "Школа полного дня" (36 ч)                           Управление созданием личностно-развивающей образовательной среды (108 ч)                                 Организационно-управленческий аспект реализации обновленных ФГОС (36 ч)                           Реализация рабочей программы воспитания в условиях введения обновленных ФГОС - 72ч</t>
  </si>
  <si>
    <t>2018         2020            2021            2021                2022               2022</t>
  </si>
  <si>
    <t>Развитие личностного потенциала в системе взаимодействия ключевых участников образовательных отношений (144 ч)                         Применение современных информационно-коммуникационных и цифровых технологий в условиях цифровой образовательной среды (36 ч)</t>
  </si>
  <si>
    <t>2021                  2021</t>
  </si>
  <si>
    <t>Адаптация образовательной программы для детей с ОВЗ и трудностями в обучении (72 ч)                           Развитие личностного потенциала в системе взаимодействия ключевых участников образовательных отношений (144 ч)                              Формирование естественно-научной грамотности обучающихся при изучении раздела "Генетика" на уроках биологии (72 ч)                    Реализация требований обновленных ФГОС НОО, ФГОС ООО в работе учителя (36 ч)                    Методика оценивания заданий с развернутым ответом ГИА-9 по химии (24ч)</t>
  </si>
  <si>
    <t>2021                 2021               2021           2022           2022</t>
  </si>
  <si>
    <t>Профессиональная переподготовка "Педагог дополнительного образования" - 256 ч                                 Применение современных информационно-коммуникационных и цифровых технологий в условиях цифровой образовательной среды (36 ч)                                Организация учебного процесса в цифровой образовательной среде (для тьюторов) (36 ч)                   Компьютерное 3D моделирование и прототипирование объектов (Autodesk TinkerCad, КОМПАС v12.0) (36 ч)                  Теория и методика преподавания информатики в условиях реализации ФГОС начального общего, основного общего и среднего общего образования (108 ч)                          Организация деятельности Центра дополнительного образования "Школа полного дня" (72 ч)                      Робототехника в общем и дополнительном образовании (72 ч)</t>
  </si>
  <si>
    <t>2020               2021            2020                    2021               2021                2021</t>
  </si>
  <si>
    <t>"Методика преподавания физики и инновационные подходы к организации учебного процесса в условиях реализации ФГОС" (72 ч)                         "Особенности подготовки учащихся к ЕГЭ по физике" (72 ч)                         "Организация учебно-исследовательской и проектной деятельности в условиях реализации ФГОС и современные методы обучения предмету "Математика"" (72 ч)                      Адаптация образовательной программы для детей с ОВЗ и трудностями в обучении (72 ч)                Использование оборудования детского технопарка "Кванториум" и центра "Точка роста" для реализации образовательных программ по физике в рамках естественно-научного направления - 36 ч                   Реализация требований обновленных ФГОС НОО, ФГОС ООО в работе учителя (36 ч)                     Школа современного учителя. Развитие естественно-научной грамотности - 56 ч                           Быстрый старт в искусственный интеллект - 72ч                       Профессиональная переподготовка: Менеджмент в образовании - 600ч                   Цифровая образовательная среда. Теоретические и практические аспекты использования цифровых технологий для организации образовательного процесса - 36 ч                   Деятельность педагогических работников по формированию и оценке функциональной грамотности обучающихся уровня основного общего образования - 36ч</t>
  </si>
  <si>
    <t>2021             2021          2021               2021            2021            2022           2022           2022              2022           2023            2023</t>
  </si>
  <si>
    <t>Применение современных информационно-коммуникационных и цифровых технологий в условиях цифровой образовательной среды (36 ч)                 Организация образовательного процесса с учетом индивидуальных особенностей младших школьников в условиях реализации обновленного ФГОС НОО - 36 ч                      Содержание и методика обучения финансовой грамотности детей младшего школьного возраста в соответствии с требованиями ФГОС НОО - 72ч                      Профессиональная переподготовка: Организация деятельности педагога-дефектолога: специальная педагогика и психология - 600ч</t>
  </si>
  <si>
    <t>2021           2022           2022         2023</t>
  </si>
  <si>
    <t xml:space="preserve"> Профессиональная переподготовка "Педагогическое образование.Физическая культура", 500ч.                   Реализация требований обновленных ФГОС НОО, ФГОС ООО в работе учителя (36 ч)                    Быстрый старт в искусственный интеллект - 72ч</t>
  </si>
  <si>
    <t xml:space="preserve"> 2014          2022              2022</t>
  </si>
  <si>
    <t>Биология:теория и методика преподавания в образовательной организации, 540 ч.                          Применение современных информационно-коммуникационных и цифровых технологий в условиях цифровой образовательной среды (36 ч)                   Реализация требований обновленных ФГОС НОО, ФГОС ООО в работе учителя (36 ч)                       Технология экспериментальной и исследовательской педагогической деятельности - 72ч                     Использование современного учебного оборудования в центрах образования естественно-научной и технологической направленностей "Точка роста" - 36ч                    Деятельность дедагогических работников по формированию и оценке функциональной грамотности обучающихся уровня основного общего образования - 36ч</t>
  </si>
  <si>
    <t>2021             2021               2022            2022             2023             2023</t>
  </si>
  <si>
    <t>Профессиональная переподготовка "Специальное(дефектологическое) образование: педагог-дефектолог" 580 ч.                     Применение современных информационно-коммуникационных и цифровых технологий в условиях цифровой образовательной среды (36 ч)                  Совершенствование профессиональных компетенций учителя-дефектолога образовательной организации в условиях реализации ФГОС обучающихся с ОВЗ и обучающихся с умственной отсталостью (интеллектуальными нарушениями) - 72ч</t>
  </si>
  <si>
    <t>2019            2021            2023</t>
  </si>
  <si>
    <t>Реализация требований обновленных ФГОС НОО, ФГОС ООО в работе учителя (36 ч)              Быстрый старт в искусственный интеллект - 72ч                    Деятельность педагогических работников по формированию и оценке функциональной грамотности обучающихся уровня основного общего образования - 36ч                Использование современного учебного оборудования в центрах образования естественно-научной и технологической направленностей "Точка роста" - 36ч                        Методики обучения математики в основной школе в рамках обновленных ФГОС - 72ч                Школа современного учителя физики: достижения российской науки - 60ч</t>
  </si>
  <si>
    <t>2022             2022             2023              2023              2023              2023</t>
  </si>
  <si>
    <t>Современные подходы к организации подготовки школьников к ЕГЭ по математике в условиях реализации ФГОС СОО - 72 ч.                 Реализация требований обновленных ФГОС НОО, ФГОС ООО в работе учителя (36 ч)                          Быстрый старт в искусственный интеллект - 72ч                           Деятельность педагогических работников по формированию и оценке функциональной грамотности обучающихся уровня основного общего образования - 36ч</t>
  </si>
  <si>
    <t>2021           2022             2022            2023</t>
  </si>
  <si>
    <t>Технологии организации групповой деятельности школьников в цифровой среде. Сетевой проект: от идеи до реализации (72 ч)                    Адаптация образовательной программы для детей с ОВЗ и трудностями в обучении (72 ч)                 Реализация требований обновленных ФГОС НОО, ФГОС ООО в работе учителя (36 ч)                       Быстрый старт в искусственный интеллект - 72ч               Цифровые ресурсы в развитии проектно-исследовательских умений младших школьников - 72ч                         Преподавание ОРКСЭ в рамках реализации ФГОС - 72ч</t>
  </si>
  <si>
    <t>2021              2021            2022                2022            2022              2023</t>
  </si>
  <si>
    <t>Методика преподавания музыки и инновационные подходы к организации учебного процесса в условиях реализации ФГОС - 72ч.                            Адаптация образовательной программы для детей с ОВЗ и трудностями в обучении (72 ч)                    Реализация требований обновленных ФГОС НОО, ФГОС ООО в работе учителя (36 ч)                   Быстрый старт в искусственный интеллект - 72ч                    Профессиональная переподготовка: Учитель-дефектолог в сфере образования - 250ч</t>
  </si>
  <si>
    <t>2021                  2021               2022                2022               2022</t>
  </si>
  <si>
    <t>Профессиональная переподготовка - Учитель дефектолог, олигофренопедагог - 260 ч.                 Применение современных информационно-коммуникационных и цифровых технологий в условиях цифровой образовательной среды (36 ч)                        Разработка индивидуального образовательного маршрута - 72ч</t>
  </si>
  <si>
    <t>2016             2021            2022</t>
  </si>
  <si>
    <t>Управление созданием личностно-развивающей образовательной среды (108 ч)                      Адаптация образовательной программы для детей с ОВЗ и трудностями в обучении (72 ч)                         Применение современных информационно-коммуникационных и цифровых технологий в условиях цифровой образовательной среды (36 ч)                                 Реализация требований обновленных ФГОС НОО, ФГОС ООО в работе учителя (36 ч)                             Школа современного учителя. Развитие читательской грамотности (56 ч)                      Быстрый старт в искусственный интеллект - 72ч                    Деятельность педагогических работников по формированию и оценке функциональной грамотности обучающихся уровня основного общего образования - 36ч                  Методика преподавания истории в условиях внедрения обновленных ФГОС - 72ч                       Методики подготовки обучающихся к ЕГЭ, ОГЭ и ВПР по истории - 72ч</t>
  </si>
  <si>
    <t>2021          2021           2021          2022          2022          2022            2023              2023             2023</t>
  </si>
  <si>
    <t>Современные образовательные тьехнологии в индивидуальном обучении и коррекционной педагогике в условиях реализации ФГОС-72 ч                   Реализация требований обновленных ФГОС НОО, ФГОС ООО в работе учителя (36 ч)                      Профессиональная переподготовка: Учитель-дефектолог в сфере образования - 250ч</t>
  </si>
  <si>
    <t>2021              2022          2022</t>
  </si>
  <si>
    <t>Профессиональная переподготовка "Олигофренопедагогика для педагогических работников ОО -520ч.                          Обучение и воспитание учащихся с ОВЗ в условиях инклюзивного образования и актуальные вопросы преподавания технологии при реализации ФГОС - 72 ч              Быстрый старт в искусственный интеллект - 72 ч</t>
  </si>
  <si>
    <t>2018                         2021             2022</t>
  </si>
  <si>
    <t>Методика преподавания русского языка и инновационные подходы к организации учебного процесса в условиях реализации ФГОС - 72 ч.                Методика оценивания заданий с развернутым ответом ГИА-11 по русскому языку - 24 ч                             Методика оценивания заданий с развернутым ответом ГИА-9 по русскому языку - 24 ч.                                 Реализация требований обновленных ФГОС НОО, ФГОС ООО в работе учителя (36 ч)                        Методика оценивания заданий с развернутым ответом ГИА-11 по русскому языку (24 ч)                 Быстрый старт в искусственный интеллект - 72 ч                 Методика проверки и оценивания заданий с развернутым ответом в ЕГЭ по русскому языку - 24ч                          Деятельность педагогических работников по формированию и оценке функциональной грамотности обучающихся уровня основного общего образования - 36ч</t>
  </si>
  <si>
    <t>2021           2021            2021           2022            2022              2022          2023             2023</t>
  </si>
  <si>
    <t>Методы и технологии обучения английскому языку и системно-деятельностный подход в педагогике в условиях реализации ФГОС (72ч)                          Применение современных информационно-коммуникационных и цифровых технологий в условиях цифровой образовательной среды (36 ч)                     Реализация требований обновленных ФГОС НОО, ФГОС ООО в работе учителя - 36ч</t>
  </si>
  <si>
    <t>2020              2021             2022</t>
  </si>
  <si>
    <t>Современные подходы к организации подготовки школьников к ЕГЭ по математике в условиях реализации ФГОС СОО - 72 ч.                       Школа современного учителя. Развитие математической грамотности. - 56 ч                  Быстрый старт в искусственный интеллект - 72 ч               Деятельность педагогических работников по формированию и оценке функциональной грамотности обучающихся уровня основного общего образования - 36ч</t>
  </si>
  <si>
    <t>2021            2022           2022           2023</t>
  </si>
  <si>
    <t>Методы и технологии обучения английскому языку и системно-деятельностный подход в педагогике в условиях ФГОС - 72 ч.                            Развитие личностного потенциала в системе взаимодействия ключевых участников образовательных отношений (144 ч)                      Реализация требований обновленных ФГОС НОО, ФГОС ООО в работе учителя (36 ч)               Быстрый старт в искусственный интеллект - 72 ч</t>
  </si>
  <si>
    <t>2020                2021                 2022           2022</t>
  </si>
  <si>
    <t>Технологии организации групповой деятельности школьников в цифровой среде. Сетевой проект: от идеи до реализации (72 ч)                    Реализация требований обновленных ФГОС НОО, ФГОС ООО в работе учителя (36 ч)           Быстрый старт в искусственный интеллект - 72 ч                    Методы преподавания иностранного языка в условиях обновленных ФГОС - 72ч</t>
  </si>
  <si>
    <t>2021           2022            2022              2023</t>
  </si>
  <si>
    <t>Применение современных информационно-коммуникационных и цифровых технологий в условиях цифровой образовательной среды (36 ч)                    Пути и средства противодействия коррупционным проявлениям в сфере государственного и муниципального управления (18 ч)                    Переподготовка "Менеджмент в общем образовании" (280 ч)                        Управление созданием личностно-развивающей образовательной среды (108 ч)                               Управление образовательной организацией (80 ч)               Профессиональная переподготовка: Организация деятельности педагога-дефектолога: специальная педагогика и психология - 600ч              Основы противодействия коррупции в системе государственной службы РФ - 72ч                    Основы деструктологии - 16ч</t>
  </si>
  <si>
    <t>2021                2021            2022                   2021               2021             2023            2022           2022</t>
  </si>
  <si>
    <t>Особенности реализации ФГОС НОО обучающихся с расстройствами аутистического спектра (РАС) - 36 ч                                 Применение современных информационно-коммуникационных и цифровых технологий в условиях цифровой образовательной среды (36 ч)             Профессиональная переподготовка: Специальное (дефектологическое) образование: олигофренопедагог - 580ч</t>
  </si>
  <si>
    <t>2020                2021            2022</t>
  </si>
  <si>
    <t>Методы и технологии обучения математике и системно-деятельностный подход в педагогике в условиях реализации ФГОС - 72 ч                        Адаптация образовательной программы для детей с ОВЗ и трудностями в обучении (72 ч)                        Современный урок: цифровые образовательные технологии (36 ч)                      Реализация требований обновленных ФГОС НОО, ФГОС ООО в работе учителя (36 ч)                Быстрый старт в искусственный интеллект - 72 ч                Цифровая образовательная среда. Теоретические и практические аспекты использования цифровых технологий для организации образовательного процесса - 36ч                 Подготовка обучающихся к ЕГЭ по информатике - 72ч</t>
  </si>
  <si>
    <t>2021                   2021             2021                2022           2022             2023           2023</t>
  </si>
  <si>
    <t>Профессиональная переподготовка-Теория и методика обучения истории - 500ч,             Финансовая грамотность в истории (24 ч)                      Реализация требований обновленных ФГОС НОО, ФГОС ООО в работе учителя (36 ч)              Быстрый старт в искусственный интеллект - 72 ч                    Методика преподавания истории в условиях внедрения обновленных ФГОС - 72ч</t>
  </si>
  <si>
    <t>2014               2022               2022            2022            2023</t>
  </si>
  <si>
    <t>Профессиональная переподготовка"Педагогическое образование: Учитель начальных классов"Информатизация современного образовательного пространства и практическая деятельность педагога на уроках информатики в условиях реализации фгос ноо                               Методика преподавания основ региозных культур и светской этики и инновационные подходы к организации учебного процесса в условиях реализации ФГОС - 72 ч                            Организация и осуществление образовательной деятельности по дополнительным общеобразовательным программам естественно-научной направленности (72 ч)
                          ИКТ-технологии в образовательной деятельности и современные подходы к воспитанию в начальной школе в условиях реализации ФГОС - 72 ч.                          Адаптация образовательной программы для детей с ОВЗ и трудностями в обучении (72 ч)            Быстрый старт в искусственный интеллект - 72 ч              Организация образовательного процесса с учетом индивидуальных особенностей младших школьников в условиях реализации обновленного ФГОС НОО - 36ч</t>
  </si>
  <si>
    <t>2017                     2020                 2020                      2021                 2021            2022          2022</t>
  </si>
  <si>
    <t>Методика преподавания русского языка, инструменты оценки учебных достижений учащихся и мониторинг эффективности обучения в условиях реализации ФГОС - 72 ч.                           методика оценивания заданий с развернутым ответом ГИА-9 по русскому языку - 24 ч                       Реализация требований обновленных ФГОС НОО, ФГОС ООО в работе учителя (36 ч)                          Методика оценивания заданий с развернутым ответом ГИА-11 по русскому языку (24 ч)                    Быстрый старт в искусственный интеллект - 72 ч            Деятельность педагогических работников по формированию и оценке функциональной грамотности обучающихся уровня основного общего образования - 36ч               Методика проверки и оценивания заданий с развернутым ответом в ЕГЭ по русскому языку - 24 ч</t>
  </si>
  <si>
    <t>2021             2021             2022             2022          2022            2023           2023</t>
  </si>
  <si>
    <t>Методика преподавания основ религиозных культур и светской этики и инновационные подходы к организации учебного процесса в условиях реализации ФГОС - 72 ч.                Быстрый старт в искусственный интеллект - 72 ч</t>
  </si>
  <si>
    <t>2020         2022</t>
  </si>
  <si>
    <t xml:space="preserve">  Профессиональная переподготовка "Теория и методика обучения в начальной школе" - 1008 ч.              Адаптация образовательной программы для детей с ОВЗ и трудностями в обучении (72 ч)                      Реализация требований обновленных ФГОС НОО, ФГОС ООО в работе учителя (36 ч)              Быстрый старт в искусственный интеллект - 72 ч               Цифровые ресурсы в развитии проектно-исследовательских умений младших школьников - 72ч</t>
  </si>
  <si>
    <t>2015              2021            2022           2022           2022</t>
  </si>
  <si>
    <t>Теория и методика воспитания младших школьников и системно-деятельностный подход в педагогике в условиях реализации ФГОС - 72 ч.                        Организация деятельности педагогических работников по классному руководству - 17 ч.                    Реализация требований обновленных ФГОС НОО, ФГОС ООО в работе учителя (36 ч)              Быстрый старт в искусственный интеллект - 72 ч</t>
  </si>
  <si>
    <t>2020           2020             2022           2022</t>
  </si>
  <si>
    <t xml:space="preserve"> Адаптация образовательной программы для детей с ОВЗ и трудностями в обучении (72 ч)                                Применение современных информационно-коммуникационных и цифровых технологий в условиях цифровой образовательной среды (36 ч)                        Экскурсионная работа как составляющая воспитательной системы образовательной организации (36 ч)                         Организация современных форматов патриотического воспитания с использованием методик исследования и популяризации локальной истории и проектного подхода (72 ч)                 Реализация требований обновленных ФГОС НОО, ФГОС ООО в работе учителя - 36ч                  Цифровая школа и современный учитель: новые компетенции педагога в условиях цифровой образовательной среды - 36ч             Основы религиозных культур и светской этики: Формирование профессиональных компетенций педагогов для преподавания основ духовно-нравственной культуры - 108ч               Профессиональная переподготовка: Изобразительное искусство: теория и методика преподавания в образовательной организации - 300ч</t>
  </si>
  <si>
    <t>2021              2021               2021                2021           2022             2023           2023            2022</t>
  </si>
  <si>
    <t>Профессиональная переподготовка - информатика - 260 ч.                 Реализация требований обновленных ФГОС НОО, ФГОС ООО в работе учителя (36 ч)                 Быстрый старт в искусственный интеллект - 72 ч              Методика подготовки к ЕГЭ по математике: профильный уровень - 72ч               Школа современного учителя информатики: достижения российской науки - 60ч</t>
  </si>
  <si>
    <t>2018              2022         2022         2023         2023</t>
  </si>
  <si>
    <t>Профессиональная переподготовка по программе "Специальное (дефектологическое) образование : олигофренопедагогика"                   Современные образовательные технологии в индивидуальном обучении и коррекционной педагогике в условиях реализации ФГОС (72 ч)                    Профессиональная переподготовка: Организация деятельности тифлопедагога - 300ч</t>
  </si>
  <si>
    <t>2017          2020              2023</t>
  </si>
  <si>
    <t>Комплексная абилитация, реабилитация и социальная адаптация детей и подростков, имеющих расстройства аутистического спектра (78 ч)                                                Особенности реализации ФГОС НОО обучающихся с расстройствами аутистического спектра (РАС) - 36 ч                                  Применение современных информационно-коммуникационных и цифровых технологий в условиях цифровой образовательной среды (36 ч)                Быстрый старт в искусственный интеллект - 72 ч                Разработка индивидуального образовательного маршрута - 72ч</t>
  </si>
  <si>
    <t>2020                      2020                       2021             2022             2022</t>
  </si>
  <si>
    <t>Методика реализации образовательного процесса и мониторинг эффективности обучения по дисциплине "Химия в соответствии с требованиями ФГОС СПО (108 ч)                            Инновационные технологии обучения биологии как основа реализации ФГОС (72ч)                   Реализация требований обновленных ФГОС НОО, ФГОС ООО в работе учителя - 36ч                  Цифровая образовательная среда: содержательно-методические аспекты применения цифровых лабораторий в рамках реализации естественнонаучных дисциплин в центрах "Точка роста" - 72ч                  Деятельность педагогических работников по формированию и оценке функциональной грамотности обучающихся уровня основного общего образования - 36ч                 Подготовка экспертов по оцениванию экспериментальной части ОГЭ по химии - 18ч</t>
  </si>
  <si>
    <t>2022          2022         2022         2022         2023         2023</t>
  </si>
  <si>
    <t>Профессиональная переподготовка "Олигофренопедагогика"-576 ч.                           Обучение и воспитание учащихся с ОВЗ в условиях инклюзивного образования и актуальные вопросы преподавания русского языка при реализации ФГОС - 72 ч             Деятельность педагогических работников по формированию и оценке функциональной грамотности обучающихся уровня основного общего образования - 36ч                Методика преподавания русского языка в условиях внедрения обновленного ФГОС - 72ч</t>
  </si>
  <si>
    <t>2018                         2021               2023              2023</t>
  </si>
  <si>
    <t>Профессиональная переподготовка по программе- Учитель экономики, 288 ч.                    Финансовая грамотность в истории - 24 ч                                        Методика преподавания экономики и инновационные подходы к организации учебного процесса в условиях реализации ФГОС - 72 ч                            Развитие личностного потенциала в системе взаимодействия ключевых участников образовательных отношений (144 ч)                       Реализация требований обновленных ФГОС НОО, ФГОС ООО в работе учителя (36 ч)           Профессиональная переподготовка: Технология: теория и методика преподавания в образовательной организации - 540ч</t>
  </si>
  <si>
    <t>2018            2021                       2021                 2021              2022               2022</t>
  </si>
  <si>
    <t>Профессиональная переподготовка "Немецкий язык: теория и методика обучения иностранному языку в образовательной организации" - 300 ч.                  Методика преподавания английского языка и инновационные подходы к организации учебного процесса в условиях реализации ФГОС (72 ч)                           Организация работы с одаренными детьми в условиях реализации ФГОС - 72 ч             Быстрый старт в искусственный интеллект - 72 ч              Разговоры о важном: система работы классного руководителя (куратора) - 58ч                  Реализация требований обновленных ФГОС НОО, ФГОС ООО в работе учителя - 36ч                  Языковой тренинг для учителей иностранного языка (немецкий язык) в рамках Федерального проекта "Современная школа" - 16ч                 Разработка индивидуальных траекторий по обучению иностранному языку для одаренных детей (подготовка к олимпиадам и конкурсам) в рамках Федерального проекта "Современная школа" - 36ч</t>
  </si>
  <si>
    <t>2020             2020               2021              2022             2022                2022               2022</t>
  </si>
  <si>
    <t>Профессиональная переподготовка Менеджмент в образовании- 520ч.           Менеджмент в образовании: обеспечение развития и эффективной деятельности образовательной организации - 72 ч                         Управление созданием личностно-развивающей образовательной среды(108 ч)                     Учебный план как компонент ООП при переходе на пятидневную учебную неделю (24 ч)                            Адаптация образовательной программы для детей с ОВЗ и трудностями в обучении (72 ч)                        Организационно-управленческий аспект реализации обновленных ФГОС (36 ч)      Цифровая образовательная среда. Теоретические и практические аспекты использования цифровых технологий для организации образовательного процесса - 36ч</t>
  </si>
  <si>
    <t>2018         2020               2021                2021              2021            2022              2023</t>
  </si>
  <si>
    <t>Организация учебно-исследовательской и проектной деятельности в условиях реализации ФГОС и современные методы обучения предмету "Русский язык" - 72 ч.                         Методика оценивания заданий с развернутым ответом ГИА-11 по русскому языку - 24 ч                          Методика оценивания заданий с развернутым ответом ГИА-9 по русскому языку - 24 ч                      Методика оценивания заданий с развернутым ответом ГИА-11 по русскому языку - 24 ч                               Реализация требований обновленных ФГОС НОО, ФГОС ООО в работе учителя (36 ч)                 Деятельность педагогических работников по формированию и оценке функциональной грамотности обучающихся уровня основного общего образования - 36ч</t>
  </si>
  <si>
    <t>2021              2021             2021           2022               2022               2023</t>
  </si>
  <si>
    <t>Организация деятельности Центра дополнительного образования "Школа полного дня" (72 ч)                     Реализация требований обновленных ФГОС НОО, ФГОС ООО в работе учителя (36 ч)             Оценивание ответов на задания всероссийских проверочных работ. География. 6-8 классы - 36ч                 Деятельность педагогических работников по формированию и оценке функциональной грамотности обучающихся уровня основного общего образования - 36ч                Методики преподавания географии в условиях внедрения обновленного ФГОС - 108ч</t>
  </si>
  <si>
    <t>2021              2022               2022               2023               2023</t>
  </si>
  <si>
    <t>ИКТ-технологии в образовательной деятельности и современные подходы к воспитанию в начальной школе в условиях реализации ФГОС (72 ч)                  Методика преподавания основ религиозных культур и светской этики, инструменты оценки учебных достижений учащихся и мониторинг эффективности обучения в условиях реализации ФГОС (72 ч)               Быстрый старт в искусственный интеллект - 72 ч                  Организация образовательного процесса с учетом индивидуальных особенностей младших школьников в условиях реализации обновленного ФГОС НОО - 36ч</t>
  </si>
  <si>
    <t>2020                  2021               2022               2022</t>
  </si>
  <si>
    <t>Методика преподавания физической культуры и инновационные подходы к организации учебного процесса в условиях реализации ФГОС (72 ч)                  Адаптивная физическая культура в условиях реализации ФГОС для лиц с ОВЗ (72 ч)                        Реализация требований обновленных ФГОС НОО, ФГОС ООО в работе учителя (36 ч)             Профессиональная переподготовка: Учитель-дефектолог в сфере образования - 250ч</t>
  </si>
  <si>
    <t>2020          2021           2022               2022</t>
  </si>
  <si>
    <t>Тихонова Анастасия Александровна (в отпуске по уходу за ребенком)</t>
  </si>
  <si>
    <t>Методы и технологии обучения основам религиозных культур и светской этики и системно-деятельностный подход в педагогике в условиях реализации ФГОС (72 ч.)          Организация и осуществление образовательной деятельности по дополнительным общеобразовательным программам естественно-научной направленности ( 72 ч)                 Организация образовательного процесса с учетом индивидуальных особенностей младших школьников в условиях реализации обновленного ФГОС НОО - 36ч</t>
  </si>
  <si>
    <t>2020          2020              2022</t>
  </si>
  <si>
    <t>Адаптация образовательной программы для детей с ОВЗ и трудностями в обучении (72 ч)                     Реализация требований обновленных ФГОС НОО, ФГОС ООО в работе учителя (36 ч)              Обучение детей со стойкими нарушениями  письма и чтения в условиях реализации обновленного ФГОС НОО - 72ч                     Быстрый старт в искусственный интеллект - 72 ч              Цифровая школа и современный учитель: новые компетенции педагога в условиях цифровой образовательной среды - 36ч</t>
  </si>
  <si>
    <t xml:space="preserve">2021              2022         2022          2022          2023 </t>
  </si>
  <si>
    <t>Адаптация образовательной программы для детей с ОВЗ и трудностями в обучении (72 ч)                             Развитие личностного потенциала в системе взаимодействия ключевых участников образовательных отношений (144 ч)                Быстрый старт в искусственный интеллект - 72 ч                  Организация образовательного процесса с учетом индивидуальных особенностей младших школьников в условиях реализации обновленного ФГОС НОО - 36ч                  Основы преподавания ОРКСЭ в соответствии с обновленными ФГОС - 80ч</t>
  </si>
  <si>
    <t>2021               2021               2022               2022               2023</t>
  </si>
  <si>
    <t>Методика преподавания основ безопасности жизнедеятельности и инновационные подходы к организации учебного процесса в условиях реализации ФГОС - 72 ч                        Реализация требований обновленных ФГОС НОО, ФГОС ООО в работе учителя (36 ч)               Основы начальной военной подготовки - 72ч                    Обучение в области гражданской обороны и защиты от чрезвычайных ситуаций - 36ч</t>
  </si>
  <si>
    <t>2021            2022               2023               2023</t>
  </si>
  <si>
    <t>Методика воспитания в начальной школе и инновации в организации учебного процесса в условиях реализации ФГОС (72 ч)                            Адаптация образовательной программы для детей с ОВЗ и трудностями в обучении (72 ч)                             Применение современных информационно-коммуникационных и цифровых технологий в условиях цифровой образовательной среды (36 ч)                          Развитие личностного потенциала в системе взаимодействия ключевых участников образовательных отношений (144 ч)              Быстрый старт в искусственный интеллект - 72 ч              Оценивание ответов на задания всероссийских проверочных работ. 4 класс - 36 ч                 Организация образовательного процесса с учетом индивидуальных особенностей младших школьников в условиях реализации обновленного ФГОС НОО - 36ч                Цифровая школа и современный учитель: новые компетенции педагога в условиях цифровой образовательной среды - 36ч                   Основы религиозных культур и светской этики: Формирование профессиональных компетенций педагогов для преподавания основ духовно-нравственной культуры - 108ч</t>
  </si>
  <si>
    <t>2020                2021                 2021                 2021               2022               2022               2022               2023               2023</t>
  </si>
  <si>
    <t>Арзамасский государственный педагогический институт имени А.П.Гайдара/ООО "Центр повышения квалификации и переподготовки "Луч знаний"</t>
  </si>
  <si>
    <t>2010/2022</t>
  </si>
  <si>
    <t>Очное/заочно</t>
  </si>
  <si>
    <t>Арзамасский государственный педагогический институт имени А.П. Гайдара/ООО "Университет XXI век"</t>
  </si>
  <si>
    <t>1994/2023</t>
  </si>
  <si>
    <t>педагогика и методика начального обучения/Учитель-дефектолог (олигофренопедагог)</t>
  </si>
  <si>
    <t>Арзамасский государственный педагогический институт имени А.П.Гайдара/    Арзамасское.музыкальное училище/ГБОУ ДПО "Нижегородский институт развития образования"</t>
  </si>
  <si>
    <t>Преподаватель дошкольной педагогики и психологии/  руководитель-преподаватель творческого коллектива/учитель-дефектолог</t>
  </si>
  <si>
    <t>Арзамасский государственный педагогический институт имени А.П.Гайдара/АНО ДПО "ФИПКиП"</t>
  </si>
  <si>
    <t>2011/2022</t>
  </si>
  <si>
    <t>Психолог/олигофренопедагог</t>
  </si>
  <si>
    <t>Нижегородский государственный педагогический университет/Нижегородский государственный университет имени Н.И. Лобачевского/Государственное образовательное учреждение высшего профессионального образования "Нижегородский государственный университет им. Н.И. Лобачевского"/ Негосударственное образовательное частное учреждение организации дополнительного профессионального образования "Актион-МЦФЭР"/ООО "Университет XXI век"</t>
  </si>
  <si>
    <t>1999, 2000, 2006, 2022, 2023</t>
  </si>
  <si>
    <t>очное, заочное, заочное, заочное, заочное</t>
  </si>
  <si>
    <t>учитель химии и биологии/бухгалтерский учет и аудит/юриспруденция/Менеджер общего образования/учитель-дефектолог (олигофренопедагог)</t>
  </si>
  <si>
    <t>Нижегородский государственный педагогический университет/ГБОУ ДПО "Нижегородский институт развития образования</t>
  </si>
  <si>
    <t>2003/2022</t>
  </si>
  <si>
    <t>Очное/заочное</t>
  </si>
  <si>
    <t>Педагог по специальности " Физическая культура и спорт"/учитель-дефектолог</t>
  </si>
  <si>
    <t>НГПУ/ООО УЦ"Профакадемия"/ООО "Инфоурок"</t>
  </si>
  <si>
    <t>2010/ 2018/2022</t>
  </si>
  <si>
    <t>история/Учитель экономики/учитель технологии</t>
  </si>
  <si>
    <t>Арзамасский государственный педагогический институт имени А.П.Гайдара-филиал Лобачевского/ГБОУ ДПО "Нижегородский институт развития образования"</t>
  </si>
  <si>
    <t>2015/2022</t>
  </si>
  <si>
    <t>Заочное/заочное</t>
  </si>
  <si>
    <t xml:space="preserve">Учитель физической культуры с дополнительной подготовкой в области ОБЖ- сред.профф   Психолого-педагогическое образование - высшее/учитель-дефектолог                 </t>
  </si>
  <si>
    <t>Арзамасский государственный педагогический институт имени А.П.Гайдара/ЧОУ ДПО "Институт повышения квалификации и профессиональной переподготовки"/ООО "Университет XXI век"</t>
  </si>
  <si>
    <t>1993/2017/2023</t>
  </si>
  <si>
    <t>Учитель биологии/ олигофренопедагог/учитель-дефектолог (тифлопедагог)</t>
  </si>
  <si>
    <t>ГОУ СПО "Нижегородский педагогический колледж"/ФГБОУ ВПО "Нижегородский государственный педагогический университет имени Козьмы Минина"/ЧОУ ДПО "Институт повышения квалификации и профессиональной переподготовки/ООО "Инфоурок"</t>
  </si>
  <si>
    <t>2008/2012/2019, 2019, 2021/2022</t>
  </si>
  <si>
    <t>очное/заочное/заочное/заочное</t>
  </si>
  <si>
    <t>Социальный педагог с дополнительной подготовкой в области психологии/Социальная педагогика/Олигофренопедагог, учитель начальных классов, учитель истории и обществознания/учитель изобразительного искусства</t>
  </si>
  <si>
    <t>Учитель математики и физики/менеджер в сфере образования</t>
  </si>
  <si>
    <t>9ч</t>
  </si>
  <si>
    <t>Состав педагогических кадров МАОУ Бутурлинская СОШ имени В.И.Казакова на 2023-2024 уч.год</t>
  </si>
  <si>
    <t>2020             2022</t>
  </si>
  <si>
    <t>первая (учитель)                  СЗД</t>
  </si>
  <si>
    <t>педагог доп.образования</t>
  </si>
  <si>
    <t>30ч</t>
  </si>
  <si>
    <t>32</t>
  </si>
  <si>
    <t>русский язык, литература, родной язык, электив по русскому языку и литературе</t>
  </si>
  <si>
    <t>воспитатель ГПД</t>
  </si>
  <si>
    <t>педагог-библиотекарь</t>
  </si>
  <si>
    <t>начальные классы, ОДНКНР</t>
  </si>
  <si>
    <t>химия,биология,география</t>
  </si>
  <si>
    <t>4 ч</t>
  </si>
  <si>
    <t>35ч</t>
  </si>
  <si>
    <t>география, биология</t>
  </si>
  <si>
    <t>химия, электив Биохимия</t>
  </si>
  <si>
    <t>инженер-программист</t>
  </si>
  <si>
    <t>ОБЖ</t>
  </si>
  <si>
    <t>8ч</t>
  </si>
  <si>
    <t>начальные спец.кор. классы, СИПР</t>
  </si>
  <si>
    <t>русский язык спец.кор.</t>
  </si>
  <si>
    <t>истор, обществ, ИЗО, чтение, рус.яз (в спец кор кл)</t>
  </si>
  <si>
    <t>математика в спец.кор.</t>
  </si>
  <si>
    <t>1 ч</t>
  </si>
  <si>
    <t>Профильный труд в спец.кор.</t>
  </si>
  <si>
    <t>13 ч</t>
  </si>
  <si>
    <t>география, биология, природов, ОСЖ. В спец.кор.</t>
  </si>
  <si>
    <t>Заместитель директора (АХЧ)</t>
  </si>
  <si>
    <t>ПГ МО НО- 2008  ПГ УО 2014,   БП УО - 2017,  ПГ Всерос. Орг. Ветер. Войны-2020, Св-во о занесении в кн. Почета Всерос. Орг. Ветер. Войны - 2020        ПГ МПРФ - 2022</t>
  </si>
  <si>
    <t>БП УО 2017       БП МОНО (конкурс) - 2022</t>
  </si>
  <si>
    <t>БП ОУ - 2022     БП МОНО (конкурс) - 2022</t>
  </si>
  <si>
    <t>ПГ МО НО 2008, БП ЗС НО-2012, ДИПЛОМ ПРАВИТЕЛЬСТВА НО, 2012;ПГ МОиН РФ-2014               БП УО - 2017                 ПГ УО - 2021      Благодарность МОНО (конкурс) - 2023</t>
  </si>
  <si>
    <t>Грамота РОО, БП админастрации, Благ.письмо Земского собрания, 2011                    БП УО 2016      БП МОНО - 2022</t>
  </si>
  <si>
    <t>ПГ РОО-2014    Благодарность депутата гос.думы федерального собр. РФ - 2022</t>
  </si>
  <si>
    <t>ПГ УО 2015           ПГ УО (лагерь) - 2022             ПГ УО - 2022          БП УО - 2022</t>
  </si>
  <si>
    <t xml:space="preserve">ПГ МО НО-2016    БП УО 2016 (лагерь)        БП сов.депут (лагерь) - 2022  </t>
  </si>
  <si>
    <t>БП УО (соревнование) - 2023</t>
  </si>
  <si>
    <t>ПГ МО НО 2008,  ПГ МО РФ 2018      Благодарность губернаатора НО - 2023</t>
  </si>
  <si>
    <t>Благодарность сов.депут. - 2023</t>
  </si>
  <si>
    <t>Благ.письмо УО-2017       БП сов.депут - 2023</t>
  </si>
  <si>
    <t>Благ.пис. УО-2013        БП МОНО - 2022</t>
  </si>
  <si>
    <t>ПГ УО 2014   ПГ МО НО-2019         Грамота УО - 2021       БП УО (лагерь) - 2022</t>
  </si>
  <si>
    <t>ПГ УО 2014,2015, 2016, ПГ МО НО-2017  Благ.письмо УО-2019           Грамота УО - 2020               ПГ УО - 2021      Благодарность губернатора НО - 2023</t>
  </si>
  <si>
    <t>БП УО - 2021       БП УО - 2022</t>
  </si>
  <si>
    <t>Тванкова Мария Вячеславовна (в отпуске по уходу за ребенком)</t>
  </si>
  <si>
    <t>Рыбакова Татьяна Викторовна</t>
  </si>
  <si>
    <t>Рубцова Валерия Александровна (в отпуске по уходу за ребенком)</t>
  </si>
  <si>
    <t>27</t>
  </si>
  <si>
    <t>37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</si>
</sst>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mmm/yyyy"/>
  </numFmts>
  <fonts count="63">
    <font>
      <sz val="10"/>
      <name val="Arial Cyr"/>
      <family val="0"/>
    </font>
    <font>
      <sz val="10"/>
      <name val="Times New Roman"/>
      <family val="0"/>
    </font>
    <font>
      <sz val="14"/>
      <name val="Times New Roman"/>
      <family val="1"/>
    </font>
    <font>
      <sz val="14"/>
      <name val="Arial Cyr"/>
      <family val="0"/>
    </font>
    <font>
      <b/>
      <i/>
      <sz val="26"/>
      <color indexed="12"/>
      <name val="Times New Roman"/>
      <family val="1"/>
    </font>
    <font>
      <b/>
      <i/>
      <sz val="10"/>
      <color indexed="9"/>
      <name val="Arial Cyr"/>
      <family val="2"/>
    </font>
    <font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0"/>
      <color indexed="8"/>
      <name val="Arial Cyr"/>
      <family val="0"/>
    </font>
    <font>
      <i/>
      <sz val="10"/>
      <name val="Arial Cyr"/>
      <family val="0"/>
    </font>
    <font>
      <b/>
      <sz val="14"/>
      <name val="Times New Roman"/>
      <family val="1"/>
    </font>
    <font>
      <b/>
      <sz val="9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 Cyr"/>
      <family val="0"/>
    </font>
    <font>
      <sz val="10"/>
      <color indexed="10"/>
      <name val="Arial Cyr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8"/>
      <color indexed="8"/>
      <name val="Arial"/>
      <family val="0"/>
    </font>
    <font>
      <b/>
      <sz val="8"/>
      <color indexed="9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 Cyr"/>
      <family val="0"/>
    </font>
    <font>
      <sz val="10"/>
      <color rgb="FFFF0000"/>
      <name val="Arial Cyr"/>
      <family val="2"/>
    </font>
    <font>
      <sz val="10"/>
      <color rgb="FF555555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mediumGray"/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53">
      <alignment/>
      <protection/>
    </xf>
    <xf numFmtId="49" fontId="0" fillId="0" borderId="0" xfId="0" applyNumberFormat="1" applyAlignment="1">
      <alignment/>
    </xf>
    <xf numFmtId="0" fontId="0" fillId="32" borderId="10" xfId="0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53" applyFont="1">
      <alignment/>
      <protection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0" fillId="4" borderId="10" xfId="0" applyFont="1" applyFill="1" applyBorder="1" applyAlignment="1">
      <alignment horizontal="center"/>
    </xf>
    <xf numFmtId="17" fontId="10" fillId="4" borderId="10" xfId="0" applyNumberFormat="1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4" fontId="0" fillId="32" borderId="10" xfId="0" applyNumberFormat="1" applyFill="1" applyBorder="1" applyAlignment="1">
      <alignment horizontal="left"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2" xfId="0" applyFill="1" applyBorder="1" applyAlignment="1">
      <alignment horizontal="left"/>
    </xf>
    <xf numFmtId="14" fontId="0" fillId="32" borderId="12" xfId="0" applyNumberFormat="1" applyFill="1" applyBorder="1" applyAlignment="1">
      <alignment horizontal="left"/>
    </xf>
    <xf numFmtId="0" fontId="0" fillId="32" borderId="13" xfId="0" applyFill="1" applyBorder="1" applyAlignment="1">
      <alignment horizontal="left"/>
    </xf>
    <xf numFmtId="0" fontId="0" fillId="32" borderId="12" xfId="0" applyFill="1" applyBorder="1" applyAlignment="1">
      <alignment/>
    </xf>
    <xf numFmtId="0" fontId="0" fillId="32" borderId="12" xfId="0" applyFill="1" applyBorder="1" applyAlignment="1">
      <alignment horizontal="center"/>
    </xf>
    <xf numFmtId="0" fontId="0" fillId="32" borderId="10" xfId="0" applyNumberFormat="1" applyFill="1" applyBorder="1" applyAlignment="1">
      <alignment horizontal="center"/>
    </xf>
    <xf numFmtId="49" fontId="0" fillId="32" borderId="1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32" borderId="12" xfId="0" applyNumberFormat="1" applyFill="1" applyBorder="1" applyAlignment="1">
      <alignment horizontal="center"/>
    </xf>
    <xf numFmtId="49" fontId="12" fillId="33" borderId="14" xfId="53" applyNumberFormat="1" applyFont="1" applyFill="1" applyBorder="1" applyAlignment="1">
      <alignment horizontal="center" vertical="top" wrapText="1"/>
      <protection/>
    </xf>
    <xf numFmtId="0" fontId="12" fillId="33" borderId="14" xfId="53" applyFont="1" applyFill="1" applyBorder="1" applyAlignment="1">
      <alignment horizontal="center" vertical="top" wrapText="1"/>
      <protection/>
    </xf>
    <xf numFmtId="49" fontId="0" fillId="32" borderId="0" xfId="0" applyNumberFormat="1" applyFill="1" applyAlignment="1">
      <alignment horizontal="left"/>
    </xf>
    <xf numFmtId="0" fontId="0" fillId="32" borderId="13" xfId="0" applyFill="1" applyBorder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Alignment="1">
      <alignment horizontal="center"/>
    </xf>
    <xf numFmtId="0" fontId="6" fillId="32" borderId="10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0" fillId="34" borderId="11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4" borderId="11" xfId="0" applyFill="1" applyBorder="1" applyAlignment="1">
      <alignment horizontal="left"/>
    </xf>
    <xf numFmtId="0" fontId="0" fillId="34" borderId="11" xfId="0" applyFill="1" applyBorder="1" applyAlignment="1">
      <alignment/>
    </xf>
    <xf numFmtId="0" fontId="0" fillId="35" borderId="10" xfId="0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35" borderId="10" xfId="0" applyFill="1" applyBorder="1" applyAlignment="1">
      <alignment vertical="top" wrapText="1"/>
    </xf>
    <xf numFmtId="0" fontId="0" fillId="35" borderId="10" xfId="0" applyFill="1" applyBorder="1" applyAlignment="1">
      <alignment horizontal="center" vertical="top" wrapText="1"/>
    </xf>
    <xf numFmtId="49" fontId="0" fillId="35" borderId="10" xfId="0" applyNumberFormat="1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 horizontal="left" vertical="top" wrapText="1"/>
    </xf>
    <xf numFmtId="14" fontId="0" fillId="35" borderId="10" xfId="0" applyNumberFormat="1" applyFont="1" applyFill="1" applyBorder="1" applyAlignment="1">
      <alignment horizontal="left" vertical="top" wrapText="1"/>
    </xf>
    <xf numFmtId="0" fontId="0" fillId="35" borderId="10" xfId="0" applyNumberFormat="1" applyFill="1" applyBorder="1" applyAlignment="1">
      <alignment horizontal="center" vertical="top" wrapText="1"/>
    </xf>
    <xf numFmtId="14" fontId="0" fillId="35" borderId="10" xfId="0" applyNumberFormat="1" applyFill="1" applyBorder="1" applyAlignment="1">
      <alignment horizontal="left" vertical="top" wrapText="1"/>
    </xf>
    <xf numFmtId="0" fontId="0" fillId="35" borderId="10" xfId="0" applyFont="1" applyFill="1" applyBorder="1" applyAlignment="1">
      <alignment vertical="top" wrapText="1"/>
    </xf>
    <xf numFmtId="0" fontId="0" fillId="35" borderId="10" xfId="0" applyFont="1" applyFill="1" applyBorder="1" applyAlignment="1">
      <alignment horizontal="center" vertical="top" wrapText="1"/>
    </xf>
    <xf numFmtId="0" fontId="59" fillId="35" borderId="10" xfId="0" applyFont="1" applyFill="1" applyBorder="1" applyAlignment="1">
      <alignment horizontal="center" vertical="top" wrapText="1"/>
    </xf>
    <xf numFmtId="49" fontId="12" fillId="33" borderId="15" xfId="53" applyNumberFormat="1" applyFont="1" applyFill="1" applyBorder="1" applyAlignment="1">
      <alignment horizontal="center" vertical="top" wrapText="1"/>
      <protection/>
    </xf>
    <xf numFmtId="0" fontId="12" fillId="33" borderId="15" xfId="53" applyFont="1" applyFill="1" applyBorder="1" applyAlignment="1">
      <alignment horizontal="center" vertical="top" wrapText="1"/>
      <protection/>
    </xf>
    <xf numFmtId="49" fontId="1" fillId="36" borderId="15" xfId="53" applyNumberFormat="1" applyFont="1" applyFill="1" applyBorder="1" applyAlignment="1">
      <alignment vertical="top" wrapText="1"/>
      <protection/>
    </xf>
    <xf numFmtId="49" fontId="1" fillId="36" borderId="15" xfId="53" applyNumberFormat="1" applyFont="1" applyFill="1" applyBorder="1" applyAlignment="1">
      <alignment horizontal="left" vertical="top" wrapText="1"/>
      <protection/>
    </xf>
    <xf numFmtId="49" fontId="1" fillId="36" borderId="16" xfId="53" applyNumberFormat="1" applyFont="1" applyFill="1" applyBorder="1" applyAlignment="1">
      <alignment horizontal="left" vertical="top" wrapText="1"/>
      <protection/>
    </xf>
    <xf numFmtId="0" fontId="1" fillId="36" borderId="15" xfId="53" applyFont="1" applyFill="1" applyBorder="1" applyAlignment="1">
      <alignment horizontal="center" vertical="top" wrapText="1"/>
      <protection/>
    </xf>
    <xf numFmtId="0" fontId="0" fillId="0" borderId="10" xfId="0" applyFill="1" applyBorder="1" applyAlignment="1">
      <alignment horizontal="left" vertical="top" wrapText="1"/>
    </xf>
    <xf numFmtId="14" fontId="0" fillId="0" borderId="10" xfId="0" applyNumberForma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top"/>
    </xf>
    <xf numFmtId="16" fontId="0" fillId="35" borderId="10" xfId="0" applyNumberFormat="1" applyFill="1" applyBorder="1" applyAlignment="1">
      <alignment horizontal="center" vertical="top" wrapText="1"/>
    </xf>
    <xf numFmtId="49" fontId="0" fillId="35" borderId="10" xfId="0" applyNumberFormat="1" applyFill="1" applyBorder="1" applyAlignment="1">
      <alignment horizontal="center" vertical="top" wrapText="1"/>
    </xf>
    <xf numFmtId="49" fontId="13" fillId="33" borderId="15" xfId="53" applyNumberFormat="1" applyFont="1" applyFill="1" applyBorder="1" applyAlignment="1">
      <alignment horizontal="center" vertical="top" wrapText="1"/>
      <protection/>
    </xf>
    <xf numFmtId="49" fontId="13" fillId="33" borderId="17" xfId="53" applyNumberFormat="1" applyFont="1" applyFill="1" applyBorder="1" applyAlignment="1">
      <alignment horizontal="center" vertical="top" wrapText="1"/>
      <protection/>
    </xf>
    <xf numFmtId="49" fontId="13" fillId="33" borderId="18" xfId="53" applyNumberFormat="1" applyFont="1" applyFill="1" applyBorder="1" applyAlignment="1">
      <alignment horizontal="center" vertical="top" wrapText="1"/>
      <protection/>
    </xf>
    <xf numFmtId="0" fontId="13" fillId="33" borderId="15" xfId="53" applyFont="1" applyFill="1" applyBorder="1" applyAlignment="1">
      <alignment horizontal="center" vertical="top" wrapText="1"/>
      <protection/>
    </xf>
    <xf numFmtId="49" fontId="13" fillId="33" borderId="14" xfId="53" applyNumberFormat="1" applyFont="1" applyFill="1" applyBorder="1" applyAlignment="1">
      <alignment horizontal="center" vertical="top" wrapText="1"/>
      <protection/>
    </xf>
    <xf numFmtId="49" fontId="13" fillId="33" borderId="14" xfId="53" applyNumberFormat="1" applyFont="1" applyFill="1" applyBorder="1" applyAlignment="1">
      <alignment horizontal="left" vertical="top" wrapText="1"/>
      <protection/>
    </xf>
    <xf numFmtId="49" fontId="13" fillId="33" borderId="0" xfId="53" applyNumberFormat="1" applyFont="1" applyFill="1" applyBorder="1" applyAlignment="1">
      <alignment horizontal="center" vertical="top" wrapText="1"/>
      <protection/>
    </xf>
    <xf numFmtId="49" fontId="13" fillId="33" borderId="19" xfId="0" applyNumberFormat="1" applyFont="1" applyFill="1" applyBorder="1" applyAlignment="1">
      <alignment vertical="top" wrapText="1"/>
    </xf>
    <xf numFmtId="0" fontId="13" fillId="33" borderId="14" xfId="53" applyFont="1" applyFill="1" applyBorder="1" applyAlignment="1">
      <alignment horizontal="center" vertical="top" wrapText="1"/>
      <protection/>
    </xf>
    <xf numFmtId="14" fontId="0" fillId="0" borderId="10" xfId="0" applyNumberForma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3" fontId="0" fillId="35" borderId="10" xfId="0" applyNumberForma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top"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Border="1" applyAlignment="1">
      <alignment horizontal="left" vertical="top" wrapText="1"/>
    </xf>
    <xf numFmtId="49" fontId="60" fillId="35" borderId="10" xfId="0" applyNumberFormat="1" applyFont="1" applyFill="1" applyBorder="1" applyAlignment="1">
      <alignment horizontal="center" vertical="top" wrapText="1"/>
    </xf>
    <xf numFmtId="0" fontId="60" fillId="35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49" fontId="0" fillId="35" borderId="12" xfId="0" applyNumberFormat="1" applyFont="1" applyFill="1" applyBorder="1" applyAlignment="1">
      <alignment horizontal="center" vertical="top" wrapText="1"/>
    </xf>
    <xf numFmtId="0" fontId="0" fillId="35" borderId="12" xfId="0" applyFill="1" applyBorder="1" applyAlignment="1">
      <alignment horizontal="left" vertical="top" wrapText="1"/>
    </xf>
    <xf numFmtId="0" fontId="61" fillId="0" borderId="10" xfId="0" applyFont="1" applyBorder="1" applyAlignment="1">
      <alignment horizontal="center" vertical="top"/>
    </xf>
    <xf numFmtId="14" fontId="60" fillId="35" borderId="10" xfId="0" applyNumberFormat="1" applyFont="1" applyFill="1" applyBorder="1" applyAlignment="1">
      <alignment horizontal="left" vertical="top" wrapText="1"/>
    </xf>
    <xf numFmtId="0" fontId="62" fillId="0" borderId="10" xfId="0" applyFont="1" applyBorder="1" applyAlignment="1">
      <alignment horizontal="center" vertical="top"/>
    </xf>
    <xf numFmtId="0" fontId="60" fillId="35" borderId="10" xfId="0" applyFont="1" applyFill="1" applyBorder="1" applyAlignment="1">
      <alignment horizontal="center" vertical="top" wrapText="1"/>
    </xf>
    <xf numFmtId="0" fontId="60" fillId="35" borderId="10" xfId="0" applyFont="1" applyFill="1" applyBorder="1" applyAlignment="1">
      <alignment vertical="top" wrapText="1"/>
    </xf>
    <xf numFmtId="0" fontId="60" fillId="0" borderId="0" xfId="0" applyFont="1" applyFill="1" applyBorder="1" applyAlignment="1">
      <alignment/>
    </xf>
    <xf numFmtId="0" fontId="60" fillId="0" borderId="0" xfId="0" applyFont="1" applyBorder="1" applyAlignment="1">
      <alignment/>
    </xf>
    <xf numFmtId="0" fontId="60" fillId="0" borderId="10" xfId="0" applyFont="1" applyBorder="1" applyAlignment="1">
      <alignment horizontal="left" vertical="top" wrapText="1"/>
    </xf>
    <xf numFmtId="14" fontId="60" fillId="0" borderId="10" xfId="0" applyNumberFormat="1" applyFont="1" applyBorder="1" applyAlignment="1">
      <alignment horizontal="left" vertical="top" wrapText="1"/>
    </xf>
    <xf numFmtId="0" fontId="60" fillId="0" borderId="10" xfId="0" applyFont="1" applyFill="1" applyBorder="1" applyAlignment="1">
      <alignment horizontal="left" vertical="top" wrapText="1"/>
    </xf>
    <xf numFmtId="0" fontId="60" fillId="0" borderId="10" xfId="0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4" fontId="0" fillId="35" borderId="12" xfId="0" applyNumberFormat="1" applyFill="1" applyBorder="1" applyAlignment="1">
      <alignment horizontal="left" vertical="top" wrapText="1"/>
    </xf>
    <xf numFmtId="14" fontId="0" fillId="0" borderId="10" xfId="0" applyNumberFormat="1" applyBorder="1" applyAlignment="1">
      <alignment horizontal="left" vertical="top" wrapText="1"/>
    </xf>
    <xf numFmtId="0" fontId="0" fillId="35" borderId="12" xfId="0" applyFill="1" applyBorder="1" applyAlignment="1">
      <alignment vertical="top" wrapText="1"/>
    </xf>
    <xf numFmtId="0" fontId="0" fillId="35" borderId="12" xfId="0" applyFill="1" applyBorder="1" applyAlignment="1">
      <alignment horizontal="center" vertical="top" wrapText="1"/>
    </xf>
    <xf numFmtId="0" fontId="0" fillId="35" borderId="0" xfId="0" applyFill="1" applyBorder="1" applyAlignment="1">
      <alignment vertical="top" wrapText="1"/>
    </xf>
    <xf numFmtId="0" fontId="0" fillId="35" borderId="0" xfId="0" applyFill="1" applyAlignment="1">
      <alignment vertical="top" wrapText="1"/>
    </xf>
    <xf numFmtId="0" fontId="0" fillId="35" borderId="12" xfId="0" applyFont="1" applyFill="1" applyBorder="1" applyAlignment="1">
      <alignment vertical="top" wrapText="1"/>
    </xf>
    <xf numFmtId="0" fontId="59" fillId="35" borderId="12" xfId="0" applyFont="1" applyFill="1" applyBorder="1" applyAlignment="1">
      <alignment horizontal="center" vertical="top" wrapText="1"/>
    </xf>
    <xf numFmtId="0" fontId="0" fillId="35" borderId="12" xfId="0" applyFont="1" applyFill="1" applyBorder="1" applyAlignment="1">
      <alignment horizontal="center" vertical="top" wrapText="1"/>
    </xf>
    <xf numFmtId="0" fontId="0" fillId="35" borderId="11" xfId="0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35" borderId="12" xfId="0" applyFont="1" applyFill="1" applyBorder="1" applyAlignment="1">
      <alignment horizontal="left" vertical="top" wrapText="1"/>
    </xf>
    <xf numFmtId="0" fontId="0" fillId="35" borderId="0" xfId="0" applyFill="1" applyBorder="1" applyAlignment="1">
      <alignment horizontal="center" vertical="top" wrapText="1"/>
    </xf>
    <xf numFmtId="0" fontId="60" fillId="0" borderId="0" xfId="0" applyFont="1" applyAlignment="1">
      <alignment/>
    </xf>
    <xf numFmtId="0" fontId="0" fillId="34" borderId="11" xfId="0" applyFont="1" applyFill="1" applyBorder="1" applyAlignment="1">
      <alignment/>
    </xf>
    <xf numFmtId="0" fontId="0" fillId="0" borderId="0" xfId="0" applyFont="1" applyAlignment="1">
      <alignment/>
    </xf>
    <xf numFmtId="0" fontId="60" fillId="35" borderId="12" xfId="0" applyFont="1" applyFill="1" applyBorder="1" applyAlignment="1">
      <alignment horizontal="left" vertical="top" wrapText="1"/>
    </xf>
    <xf numFmtId="0" fontId="60" fillId="35" borderId="12" xfId="0" applyFont="1" applyFill="1" applyBorder="1" applyAlignment="1">
      <alignment vertical="top" wrapText="1"/>
    </xf>
    <xf numFmtId="0" fontId="60" fillId="35" borderId="12" xfId="0" applyFont="1" applyFill="1" applyBorder="1" applyAlignment="1">
      <alignment horizontal="center" vertical="top" wrapText="1"/>
    </xf>
    <xf numFmtId="0" fontId="0" fillId="34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 wrapText="1"/>
    </xf>
    <xf numFmtId="2" fontId="0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60" fillId="0" borderId="1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49" fontId="0" fillId="35" borderId="10" xfId="0" applyNumberFormat="1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0" borderId="10" xfId="0" applyFont="1" applyFill="1" applyBorder="1" applyAlignment="1">
      <alignment horizontal="left" vertical="top" wrapText="1"/>
    </xf>
    <xf numFmtId="14" fontId="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vertical="top"/>
    </xf>
    <xf numFmtId="0" fontId="60" fillId="34" borderId="11" xfId="0" applyFont="1" applyFill="1" applyBorder="1" applyAlignment="1">
      <alignment/>
    </xf>
    <xf numFmtId="17" fontId="0" fillId="0" borderId="10" xfId="0" applyNumberFormat="1" applyFill="1" applyBorder="1" applyAlignment="1">
      <alignment horizontal="left" vertical="top"/>
    </xf>
    <xf numFmtId="49" fontId="0" fillId="38" borderId="10" xfId="0" applyNumberFormat="1" applyFont="1" applyFill="1" applyBorder="1" applyAlignment="1">
      <alignment horizontal="center" vertical="top" wrapText="1"/>
    </xf>
    <xf numFmtId="0" fontId="0" fillId="38" borderId="10" xfId="0" applyFill="1" applyBorder="1" applyAlignment="1">
      <alignment vertical="top" wrapText="1"/>
    </xf>
    <xf numFmtId="14" fontId="0" fillId="38" borderId="10" xfId="0" applyNumberFormat="1" applyFont="1" applyFill="1" applyBorder="1" applyAlignment="1">
      <alignment horizontal="left" vertical="top" wrapText="1"/>
    </xf>
    <xf numFmtId="0" fontId="61" fillId="38" borderId="10" xfId="0" applyFont="1" applyFill="1" applyBorder="1" applyAlignment="1">
      <alignment horizontal="center" vertical="top"/>
    </xf>
    <xf numFmtId="0" fontId="0" fillId="38" borderId="10" xfId="0" applyNumberFormat="1" applyFill="1" applyBorder="1" applyAlignment="1">
      <alignment horizontal="center" vertical="top" wrapText="1"/>
    </xf>
    <xf numFmtId="14" fontId="0" fillId="38" borderId="10" xfId="0" applyNumberFormat="1" applyFill="1" applyBorder="1" applyAlignment="1">
      <alignment horizontal="left" vertical="top" wrapText="1"/>
    </xf>
    <xf numFmtId="0" fontId="0" fillId="38" borderId="10" xfId="0" applyFill="1" applyBorder="1" applyAlignment="1">
      <alignment horizontal="left" vertical="top" wrapText="1"/>
    </xf>
    <xf numFmtId="0" fontId="0" fillId="38" borderId="10" xfId="0" applyFill="1" applyBorder="1" applyAlignment="1">
      <alignment horizontal="center" vertical="top" wrapText="1"/>
    </xf>
    <xf numFmtId="0" fontId="0" fillId="38" borderId="10" xfId="0" applyFont="1" applyFill="1" applyBorder="1" applyAlignment="1">
      <alignment horizontal="center" vertical="top" wrapText="1"/>
    </xf>
    <xf numFmtId="16" fontId="0" fillId="38" borderId="10" xfId="0" applyNumberFormat="1" applyFill="1" applyBorder="1" applyAlignment="1">
      <alignment horizontal="center" vertical="top" wrapText="1"/>
    </xf>
    <xf numFmtId="0" fontId="0" fillId="38" borderId="10" xfId="0" applyFill="1" applyBorder="1" applyAlignment="1">
      <alignment horizontal="center" vertical="top"/>
    </xf>
    <xf numFmtId="0" fontId="0" fillId="38" borderId="11" xfId="0" applyFill="1" applyBorder="1" applyAlignment="1">
      <alignment/>
    </xf>
    <xf numFmtId="0" fontId="0" fillId="38" borderId="0" xfId="0" applyFill="1" applyAlignment="1">
      <alignment/>
    </xf>
    <xf numFmtId="0" fontId="0" fillId="38" borderId="10" xfId="0" applyFont="1" applyFill="1" applyBorder="1" applyAlignment="1">
      <alignment horizontal="left" vertical="top" wrapText="1"/>
    </xf>
    <xf numFmtId="0" fontId="15" fillId="38" borderId="10" xfId="0" applyFont="1" applyFill="1" applyBorder="1" applyAlignment="1">
      <alignment horizontal="center" vertical="top"/>
    </xf>
    <xf numFmtId="0" fontId="0" fillId="38" borderId="10" xfId="0" applyFont="1" applyFill="1" applyBorder="1" applyAlignment="1">
      <alignment vertical="top" wrapText="1"/>
    </xf>
    <xf numFmtId="0" fontId="60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38" borderId="10" xfId="0" applyFill="1" applyBorder="1" applyAlignment="1">
      <alignment horizontal="left" vertical="top"/>
    </xf>
    <xf numFmtId="14" fontId="0" fillId="38" borderId="10" xfId="0" applyNumberFormat="1" applyFill="1" applyBorder="1" applyAlignment="1">
      <alignment horizontal="left" vertical="top"/>
    </xf>
    <xf numFmtId="0" fontId="0" fillId="38" borderId="10" xfId="0" applyFill="1" applyBorder="1" applyAlignment="1">
      <alignment horizontal="left" wrapText="1"/>
    </xf>
    <xf numFmtId="0" fontId="0" fillId="38" borderId="10" xfId="0" applyFill="1" applyBorder="1" applyAlignment="1">
      <alignment horizontal="left"/>
    </xf>
    <xf numFmtId="0" fontId="0" fillId="38" borderId="10" xfId="0" applyFont="1" applyFill="1" applyBorder="1" applyAlignment="1">
      <alignment horizontal="center" vertical="top"/>
    </xf>
    <xf numFmtId="0" fontId="0" fillId="38" borderId="10" xfId="0" applyFill="1" applyBorder="1" applyAlignment="1">
      <alignment horizontal="center"/>
    </xf>
    <xf numFmtId="0" fontId="0" fillId="38" borderId="11" xfId="0" applyFont="1" applyFill="1" applyBorder="1" applyAlignment="1">
      <alignment/>
    </xf>
    <xf numFmtId="0" fontId="0" fillId="38" borderId="0" xfId="0" applyFont="1" applyFill="1" applyAlignment="1">
      <alignment/>
    </xf>
    <xf numFmtId="49" fontId="0" fillId="38" borderId="10" xfId="0" applyNumberFormat="1" applyFill="1" applyBorder="1" applyAlignment="1">
      <alignment horizontal="center" vertical="top" wrapText="1"/>
    </xf>
    <xf numFmtId="0" fontId="0" fillId="38" borderId="0" xfId="0" applyFill="1" applyBorder="1" applyAlignment="1">
      <alignment/>
    </xf>
    <xf numFmtId="49" fontId="0" fillId="0" borderId="12" xfId="0" applyNumberFormat="1" applyFont="1" applyFill="1" applyBorder="1" applyAlignment="1">
      <alignment horizontal="center" vertical="top" wrapText="1"/>
    </xf>
    <xf numFmtId="49" fontId="60" fillId="35" borderId="12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left" vertical="top" wrapText="1"/>
    </xf>
    <xf numFmtId="14" fontId="0" fillId="0" borderId="12" xfId="0" applyNumberFormat="1" applyFill="1" applyBorder="1" applyAlignment="1">
      <alignment horizontal="left" vertical="top" wrapText="1"/>
    </xf>
    <xf numFmtId="14" fontId="60" fillId="35" borderId="12" xfId="0" applyNumberFormat="1" applyFont="1" applyFill="1" applyBorder="1" applyAlignment="1">
      <alignment horizontal="left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ill="1" applyBorder="1" applyAlignment="1">
      <alignment horizontal="center" vertical="top" wrapText="1"/>
    </xf>
    <xf numFmtId="0" fontId="0" fillId="35" borderId="0" xfId="0" applyFill="1" applyBorder="1" applyAlignment="1">
      <alignment horizontal="left" vertical="top" wrapText="1"/>
    </xf>
    <xf numFmtId="0" fontId="0" fillId="38" borderId="1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2" fontId="0" fillId="35" borderId="10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horizontal="center" vertical="top" wrapText="1"/>
    </xf>
    <xf numFmtId="3" fontId="0" fillId="35" borderId="10" xfId="0" applyNumberFormat="1" applyFill="1" applyBorder="1" applyAlignment="1">
      <alignment horizontal="left" vertical="top" wrapText="1"/>
    </xf>
    <xf numFmtId="0" fontId="61" fillId="35" borderId="10" xfId="0" applyFont="1" applyFill="1" applyBorder="1" applyAlignment="1">
      <alignment horizontal="center" vertical="top"/>
    </xf>
    <xf numFmtId="0" fontId="0" fillId="35" borderId="0" xfId="0" applyFill="1" applyAlignment="1">
      <alignment horizontal="center"/>
    </xf>
    <xf numFmtId="0" fontId="0" fillId="35" borderId="10" xfId="0" applyFill="1" applyBorder="1" applyAlignment="1">
      <alignment horizontal="left" vertical="top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 horizontal="center" vertical="top"/>
    </xf>
    <xf numFmtId="0" fontId="0" fillId="35" borderId="0" xfId="0" applyFill="1" applyAlignment="1">
      <alignment/>
    </xf>
    <xf numFmtId="49" fontId="60" fillId="0" borderId="10" xfId="0" applyNumberFormat="1" applyFont="1" applyFill="1" applyBorder="1" applyAlignment="1">
      <alignment horizontal="center" vertical="top" wrapText="1"/>
    </xf>
    <xf numFmtId="14" fontId="60" fillId="0" borderId="10" xfId="0" applyNumberFormat="1" applyFont="1" applyFill="1" applyBorder="1" applyAlignment="1">
      <alignment horizontal="left" vertical="top" wrapText="1"/>
    </xf>
    <xf numFmtId="0" fontId="62" fillId="0" borderId="10" xfId="0" applyFont="1" applyFill="1" applyBorder="1" applyAlignment="1">
      <alignment horizontal="center" vertical="top"/>
    </xf>
    <xf numFmtId="0" fontId="60" fillId="0" borderId="10" xfId="0" applyFont="1" applyFill="1" applyBorder="1" applyAlignment="1">
      <alignment vertical="top" wrapText="1"/>
    </xf>
    <xf numFmtId="49" fontId="13" fillId="33" borderId="15" xfId="53" applyNumberFormat="1" applyFont="1" applyFill="1" applyBorder="1" applyAlignment="1">
      <alignment horizontal="center" vertical="top" wrapText="1"/>
      <protection/>
    </xf>
    <xf numFmtId="49" fontId="13" fillId="33" borderId="14" xfId="53" applyNumberFormat="1" applyFont="1" applyFill="1" applyBorder="1" applyAlignment="1">
      <alignment horizontal="center" vertical="top" wrapText="1"/>
      <protection/>
    </xf>
    <xf numFmtId="0" fontId="4" fillId="10" borderId="20" xfId="53" applyFont="1" applyFill="1" applyBorder="1" applyAlignment="1">
      <alignment horizontal="center"/>
      <protection/>
    </xf>
    <xf numFmtId="0" fontId="4" fillId="10" borderId="0" xfId="53" applyFont="1" applyFill="1" applyBorder="1" applyAlignment="1">
      <alignment horizontal="center"/>
      <protection/>
    </xf>
    <xf numFmtId="0" fontId="13" fillId="33" borderId="15" xfId="53" applyFont="1" applyFill="1" applyBorder="1" applyAlignment="1">
      <alignment horizontal="center" vertical="top" wrapText="1"/>
      <protection/>
    </xf>
    <xf numFmtId="0" fontId="13" fillId="33" borderId="14" xfId="53" applyFont="1" applyFill="1" applyBorder="1" applyAlignment="1">
      <alignment horizontal="center" vertical="top" wrapText="1"/>
      <protection/>
    </xf>
    <xf numFmtId="0" fontId="0" fillId="32" borderId="13" xfId="0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13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5" fillId="39" borderId="0" xfId="0" applyFont="1" applyFill="1" applyAlignment="1">
      <alignment horizontal="right"/>
    </xf>
    <xf numFmtId="0" fontId="10" fillId="4" borderId="10" xfId="0" applyNumberFormat="1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аме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Образовательный уровень</a:t>
            </a:r>
          </a:p>
        </c:rich>
      </c:tx>
      <c:layout>
        <c:manualLayout>
          <c:xMode val="factor"/>
          <c:yMode val="factor"/>
          <c:x val="-0.002"/>
          <c:y val="-0.00875"/>
        </c:manualLayout>
      </c:layout>
      <c:spPr>
        <a:noFill/>
        <a:ln>
          <a:noFill/>
        </a:ln>
      </c:spPr>
    </c:title>
    <c:view3D>
      <c:rotX val="15"/>
      <c:hPercent val="230"/>
      <c:rotY val="20"/>
      <c:depthPercent val="100"/>
      <c:rAngAx val="1"/>
    </c:view3D>
    <c:plotArea>
      <c:layout>
        <c:manualLayout>
          <c:xMode val="edge"/>
          <c:yMode val="edge"/>
          <c:x val="0.03075"/>
          <c:y val="0.1805"/>
          <c:w val="0.91675"/>
          <c:h val="0.573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'Анализ состава'!$B$9</c:f>
              <c:strCache>
                <c:ptCount val="1"/>
                <c:pt idx="0">
                  <c:v>им. высшее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'Анализ состава'!$B$10</c:f>
              <c:numCache/>
            </c:numRef>
          </c:val>
          <c:shape val="box"/>
        </c:ser>
        <c:ser>
          <c:idx val="1"/>
          <c:order val="1"/>
          <c:tx>
            <c:strRef>
              <c:f>'Анализ состава'!$C$9</c:f>
              <c:strCache>
                <c:ptCount val="1"/>
                <c:pt idx="0">
                  <c:v>не им. высшее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'Анализ состава'!$C$10</c:f>
              <c:numCache/>
            </c:numRef>
          </c:val>
          <c:shape val="box"/>
        </c:ser>
        <c:overlap val="100"/>
        <c:shape val="box"/>
        <c:axId val="9880779"/>
        <c:axId val="21818148"/>
      </c:bar3DChart>
      <c:catAx>
        <c:axId val="9880779"/>
        <c:scaling>
          <c:orientation val="minMax"/>
        </c:scaling>
        <c:axPos val="l"/>
        <c:delete val="1"/>
        <c:majorTickMark val="out"/>
        <c:minorTickMark val="none"/>
        <c:tickLblPos val="nextTo"/>
        <c:crossAx val="21818148"/>
        <c:crosses val="autoZero"/>
        <c:auto val="1"/>
        <c:lblOffset val="100"/>
        <c:tickLblSkip val="1"/>
        <c:noMultiLvlLbl val="0"/>
      </c:catAx>
      <c:valAx>
        <c:axId val="21818148"/>
        <c:scaling>
          <c:orientation val="minMax"/>
          <c:max val="1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807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25"/>
          <c:y val="0.89925"/>
          <c:w val="0.49325"/>
          <c:h val="0.0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solidFill>
            <a:srgbClr val="808080"/>
          </a:solidFill>
        </a:ln>
      </c:spPr>
      <c:thickness val="0"/>
    </c:sideWall>
    <c:backWall>
      <c:spPr>
        <a:solidFill>
          <a:srgbClr val="EFF3EA"/>
        </a:soli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Качественный анализ образования</a:t>
            </a:r>
          </a:p>
        </c:rich>
      </c:tx>
      <c:layout>
        <c:manualLayout>
          <c:xMode val="factor"/>
          <c:yMode val="factor"/>
          <c:x val="-0.00375"/>
          <c:y val="-0.008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"/>
          <c:y val="0.295"/>
          <c:w val="0.58125"/>
          <c:h val="0.51725"/>
        </c:manualLayout>
      </c:layout>
      <c:pie3DChart>
        <c:varyColors val="1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'Анализ состава'!$C$4:$H$4</c:f>
              <c:strCache/>
            </c:strRef>
          </c:cat>
          <c:val>
            <c:numRef>
              <c:f>'Анализ состава'!$C$5:$H$5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25"/>
          <c:y val="0.19875"/>
          <c:w val="0.27375"/>
          <c:h val="0.7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Стаж</a:t>
            </a:r>
          </a:p>
        </c:rich>
      </c:tx>
      <c:layout>
        <c:manualLayout>
          <c:xMode val="factor"/>
          <c:yMode val="factor"/>
          <c:x val="-0.002"/>
          <c:y val="-0.00825"/>
        </c:manualLayout>
      </c:layout>
      <c:spPr>
        <a:noFill/>
        <a:ln>
          <a:noFill/>
        </a:ln>
      </c:spPr>
    </c:title>
    <c:view3D>
      <c:rotX val="15"/>
      <c:hPercent val="212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1755"/>
          <c:w val="0.91475"/>
          <c:h val="0.583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'Анализ состава'!$A$24</c:f>
              <c:strCache>
                <c:ptCount val="1"/>
                <c:pt idx="0">
                  <c:v>0-3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'Анализ состава'!$A$25</c:f>
              <c:numCache/>
            </c:numRef>
          </c:val>
          <c:shape val="box"/>
        </c:ser>
        <c:ser>
          <c:idx val="1"/>
          <c:order val="1"/>
          <c:tx>
            <c:strRef>
              <c:f>'Анализ состава'!$B$24</c:f>
              <c:strCache>
                <c:ptCount val="1"/>
                <c:pt idx="0">
                  <c:v>от 3 до 20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'Анализ состава'!$B$25</c:f>
              <c:numCache/>
            </c:numRef>
          </c:val>
          <c:shape val="box"/>
        </c:ser>
        <c:ser>
          <c:idx val="2"/>
          <c:order val="2"/>
          <c:tx>
            <c:strRef>
              <c:f>'Анализ состава'!$C$24</c:f>
              <c:strCache>
                <c:ptCount val="1"/>
                <c:pt idx="0">
                  <c:v>&gt;20</c:v>
                </c:pt>
              </c:strCache>
            </c:strRef>
          </c:tx>
          <c:spPr>
            <a:solidFill>
              <a:srgbClr val="C6D6A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'Анализ состава'!$C$25</c:f>
              <c:numCache/>
            </c:numRef>
          </c:val>
          <c:shape val="box"/>
        </c:ser>
        <c:overlap val="100"/>
        <c:shape val="box"/>
        <c:axId val="62145605"/>
        <c:axId val="22439534"/>
      </c:bar3DChart>
      <c:catAx>
        <c:axId val="62145605"/>
        <c:scaling>
          <c:orientation val="minMax"/>
        </c:scaling>
        <c:axPos val="l"/>
        <c:delete val="1"/>
        <c:majorTickMark val="out"/>
        <c:minorTickMark val="none"/>
        <c:tickLblPos val="nextTo"/>
        <c:crossAx val="22439534"/>
        <c:crosses val="autoZero"/>
        <c:auto val="1"/>
        <c:lblOffset val="100"/>
        <c:tickLblSkip val="1"/>
        <c:noMultiLvlLbl val="0"/>
      </c:catAx>
      <c:valAx>
        <c:axId val="22439534"/>
        <c:scaling>
          <c:orientation val="minMax"/>
          <c:max val="1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456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95"/>
          <c:y val="0.898"/>
          <c:w val="0.3875"/>
          <c:h val="0.0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solidFill>
            <a:srgbClr val="808080"/>
          </a:solidFill>
        </a:ln>
      </c:spPr>
      <c:thickness val="0"/>
    </c:sideWall>
    <c:backWall>
      <c:spPr>
        <a:solidFill>
          <a:srgbClr val="EFF3EA"/>
        </a:soli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Квалификационная категория</a:t>
            </a:r>
          </a:p>
        </c:rich>
      </c:tx>
      <c:layout>
        <c:manualLayout>
          <c:xMode val="factor"/>
          <c:yMode val="factor"/>
          <c:x val="-0.00375"/>
          <c:y val="-0.00825"/>
        </c:manualLayout>
      </c:layout>
      <c:spPr>
        <a:noFill/>
        <a:ln>
          <a:noFill/>
        </a:ln>
      </c:spPr>
    </c:title>
    <c:view3D>
      <c:rotX val="15"/>
      <c:hPercent val="223"/>
      <c:rotY val="20"/>
      <c:depthPercent val="100"/>
      <c:rAngAx val="1"/>
    </c:view3D>
    <c:plotArea>
      <c:layout>
        <c:manualLayout>
          <c:xMode val="edge"/>
          <c:yMode val="edge"/>
          <c:x val="0.03025"/>
          <c:y val="0.17525"/>
          <c:w val="0.9175"/>
          <c:h val="0.583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'Анализ состава'!$D$24</c:f>
              <c:strCache>
                <c:ptCount val="1"/>
                <c:pt idx="0">
                  <c:v>не им.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'Анализ состава'!$D$25</c:f>
              <c:numCache/>
            </c:numRef>
          </c:val>
          <c:shape val="box"/>
        </c:ser>
        <c:ser>
          <c:idx val="1"/>
          <c:order val="1"/>
          <c:tx>
            <c:strRef>
              <c:f>'Анализ состава'!$E$24</c:f>
              <c:strCache>
                <c:ptCount val="1"/>
                <c:pt idx="0">
                  <c:v>вторая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'Анализ состава'!$E$25</c:f>
              <c:numCache/>
            </c:numRef>
          </c:val>
          <c:shape val="box"/>
        </c:ser>
        <c:ser>
          <c:idx val="2"/>
          <c:order val="2"/>
          <c:tx>
            <c:strRef>
              <c:f>'Анализ состава'!$F$24</c:f>
              <c:strCache>
                <c:ptCount val="1"/>
                <c:pt idx="0">
                  <c:v>первая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'Анализ состава'!$F$25</c:f>
              <c:numCache/>
            </c:numRef>
          </c:val>
          <c:shape val="box"/>
        </c:ser>
        <c:ser>
          <c:idx val="3"/>
          <c:order val="3"/>
          <c:tx>
            <c:strRef>
              <c:f>'Анализ состава'!$G$24</c:f>
              <c:strCache>
                <c:ptCount val="1"/>
                <c:pt idx="0">
                  <c:v>высш.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'Анализ состава'!$G$25</c:f>
              <c:numCache/>
            </c:numRef>
          </c:val>
          <c:shape val="box"/>
        </c:ser>
        <c:overlap val="100"/>
        <c:shape val="box"/>
        <c:axId val="629215"/>
        <c:axId val="5662936"/>
      </c:bar3DChart>
      <c:catAx>
        <c:axId val="629215"/>
        <c:scaling>
          <c:orientation val="minMax"/>
        </c:scaling>
        <c:axPos val="l"/>
        <c:delete val="1"/>
        <c:majorTickMark val="out"/>
        <c:minorTickMark val="none"/>
        <c:tickLblPos val="nextTo"/>
        <c:crossAx val="5662936"/>
        <c:crosses val="autoZero"/>
        <c:auto val="1"/>
        <c:lblOffset val="100"/>
        <c:tickLblSkip val="1"/>
        <c:noMultiLvlLbl val="0"/>
      </c:catAx>
      <c:valAx>
        <c:axId val="5662936"/>
        <c:scaling>
          <c:orientation val="minMax"/>
          <c:max val="1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2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65"/>
          <c:y val="0.8945"/>
          <c:w val="0.57575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solidFill>
            <a:srgbClr val="808080"/>
          </a:solidFill>
        </a:ln>
      </c:spPr>
      <c:thickness val="0"/>
    </c:sideWall>
    <c:backWall>
      <c:spPr>
        <a:solidFill>
          <a:srgbClr val="EFF3EA"/>
        </a:soli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Повышение квалификации</a:t>
            </a:r>
          </a:p>
        </c:rich>
      </c:tx>
      <c:layout>
        <c:manualLayout>
          <c:xMode val="factor"/>
          <c:yMode val="factor"/>
          <c:x val="-0.0085"/>
          <c:y val="-0.02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125"/>
          <c:y val="0.226"/>
          <c:w val="0.31725"/>
          <c:h val="0.541"/>
        </c:manualLayout>
      </c:layout>
      <c:pie3DChart>
        <c:varyColors val="1"/>
        <c:ser>
          <c:idx val="0"/>
          <c:order val="0"/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'Анализ состава'!$F$42:$G$42</c:f>
              <c:strCache/>
            </c:strRef>
          </c:cat>
          <c:val>
            <c:numRef>
              <c:f>'Анализ состава'!$F$43:$G$43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75"/>
          <c:y val="0.46525"/>
          <c:w val="0.11775"/>
          <c:h val="0.1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4</xdr:col>
      <xdr:colOff>9525</xdr:colOff>
      <xdr:row>20</xdr:row>
      <xdr:rowOff>76200</xdr:rowOff>
    </xdr:to>
    <xdr:graphicFrame>
      <xdr:nvGraphicFramePr>
        <xdr:cNvPr id="1" name="Диаграмма 2"/>
        <xdr:cNvGraphicFramePr/>
      </xdr:nvGraphicFramePr>
      <xdr:xfrm>
        <a:off x="0" y="1123950"/>
        <a:ext cx="368617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914400</xdr:colOff>
      <xdr:row>6</xdr:row>
      <xdr:rowOff>0</xdr:rowOff>
    </xdr:from>
    <xdr:to>
      <xdr:col>7</xdr:col>
      <xdr:colOff>923925</xdr:colOff>
      <xdr:row>20</xdr:row>
      <xdr:rowOff>76200</xdr:rowOff>
    </xdr:to>
    <xdr:graphicFrame>
      <xdr:nvGraphicFramePr>
        <xdr:cNvPr id="2" name="Диаграмма 4"/>
        <xdr:cNvGraphicFramePr/>
      </xdr:nvGraphicFramePr>
      <xdr:xfrm>
        <a:off x="3657600" y="1123950"/>
        <a:ext cx="3743325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3</xdr:col>
      <xdr:colOff>895350</xdr:colOff>
      <xdr:row>41</xdr:row>
      <xdr:rowOff>19050</xdr:rowOff>
    </xdr:to>
    <xdr:graphicFrame>
      <xdr:nvGraphicFramePr>
        <xdr:cNvPr id="3" name="Диаграмма 6"/>
        <xdr:cNvGraphicFramePr/>
      </xdr:nvGraphicFramePr>
      <xdr:xfrm>
        <a:off x="0" y="4333875"/>
        <a:ext cx="3638550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895350</xdr:colOff>
      <xdr:row>26</xdr:row>
      <xdr:rowOff>0</xdr:rowOff>
    </xdr:from>
    <xdr:to>
      <xdr:col>7</xdr:col>
      <xdr:colOff>914400</xdr:colOff>
      <xdr:row>41</xdr:row>
      <xdr:rowOff>0</xdr:rowOff>
    </xdr:to>
    <xdr:graphicFrame>
      <xdr:nvGraphicFramePr>
        <xdr:cNvPr id="4" name="Диаграмма 7"/>
        <xdr:cNvGraphicFramePr/>
      </xdr:nvGraphicFramePr>
      <xdr:xfrm>
        <a:off x="3638550" y="4333875"/>
        <a:ext cx="37528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40</xdr:row>
      <xdr:rowOff>152400</xdr:rowOff>
    </xdr:from>
    <xdr:to>
      <xdr:col>7</xdr:col>
      <xdr:colOff>914400</xdr:colOff>
      <xdr:row>56</xdr:row>
      <xdr:rowOff>0</xdr:rowOff>
    </xdr:to>
    <xdr:graphicFrame>
      <xdr:nvGraphicFramePr>
        <xdr:cNvPr id="5" name="Диаграмма 8"/>
        <xdr:cNvGraphicFramePr/>
      </xdr:nvGraphicFramePr>
      <xdr:xfrm>
        <a:off x="0" y="6753225"/>
        <a:ext cx="7391400" cy="2419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Z142"/>
  <sheetViews>
    <sheetView tabSelected="1" zoomScale="84" zoomScaleNormal="84" zoomScaleSheetLayoutView="100" zoomScalePageLayoutView="0" workbookViewId="0" topLeftCell="A1">
      <pane ySplit="4" topLeftCell="A50" activePane="bottomLeft" state="frozen"/>
      <selection pane="topLeft" activeCell="A1" sqref="A1"/>
      <selection pane="bottomLeft" activeCell="E50" sqref="E50"/>
    </sheetView>
  </sheetViews>
  <sheetFormatPr defaultColWidth="9.00390625" defaultRowHeight="12.75"/>
  <cols>
    <col min="1" max="1" width="4.125" style="0" customWidth="1"/>
    <col min="2" max="2" width="36.50390625" style="16" customWidth="1"/>
    <col min="3" max="3" width="13.125" style="16" customWidth="1"/>
    <col min="4" max="4" width="8.00390625" style="16" customWidth="1"/>
    <col min="5" max="5" width="36.125" style="16" customWidth="1"/>
    <col min="6" max="6" width="14.875" style="16" customWidth="1"/>
    <col min="7" max="7" width="12.875" style="16" customWidth="1"/>
    <col min="8" max="8" width="10.25390625" style="16" customWidth="1"/>
    <col min="9" max="9" width="24.00390625" style="16" hidden="1" customWidth="1"/>
    <col min="10" max="10" width="30.50390625" style="16" customWidth="1"/>
    <col min="11" max="11" width="21.25390625" style="16" customWidth="1"/>
    <col min="12" max="12" width="19.00390625" style="16" customWidth="1"/>
    <col min="13" max="13" width="9.75390625" style="16" customWidth="1"/>
    <col min="14" max="14" width="16.25390625" style="16" customWidth="1"/>
    <col min="15" max="15" width="10.50390625" style="16" customWidth="1"/>
    <col min="16" max="16" width="9.50390625" style="16" customWidth="1"/>
    <col min="17" max="17" width="10.75390625" style="17" customWidth="1"/>
    <col min="18" max="18" width="9.00390625" style="17" customWidth="1"/>
    <col min="19" max="19" width="9.50390625" style="17" customWidth="1"/>
    <col min="20" max="20" width="12.50390625" style="17" customWidth="1"/>
    <col min="21" max="21" width="106.50390625" style="17" customWidth="1"/>
    <col min="22" max="22" width="31.875" style="17" customWidth="1"/>
    <col min="23" max="23" width="68.00390625" style="17" hidden="1" customWidth="1"/>
    <col min="24" max="24" width="12.375" style="0" customWidth="1"/>
  </cols>
  <sheetData>
    <row r="1" spans="1:24" ht="42" customHeight="1" thickBot="1">
      <c r="A1" s="215" t="s">
        <v>646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6"/>
      <c r="O1" s="216"/>
      <c r="P1" s="216"/>
      <c r="Q1" s="215"/>
      <c r="R1" s="215"/>
      <c r="S1" s="215"/>
      <c r="T1" s="215"/>
      <c r="U1" s="215"/>
      <c r="V1" s="215"/>
      <c r="W1" s="215"/>
      <c r="X1" s="1"/>
    </row>
    <row r="2" spans="1:24" s="7" customFormat="1" ht="0.75" customHeight="1">
      <c r="A2" s="64" t="s">
        <v>2</v>
      </c>
      <c r="B2" s="213" t="s">
        <v>7</v>
      </c>
      <c r="C2" s="213" t="s">
        <v>74</v>
      </c>
      <c r="D2" s="77"/>
      <c r="E2" s="77"/>
      <c r="F2" s="77"/>
      <c r="G2" s="77"/>
      <c r="H2" s="77"/>
      <c r="I2" s="77"/>
      <c r="J2" s="77"/>
      <c r="K2" s="213" t="s">
        <v>9</v>
      </c>
      <c r="L2" s="213" t="s">
        <v>8</v>
      </c>
      <c r="M2" s="78"/>
      <c r="N2" s="213" t="s">
        <v>77</v>
      </c>
      <c r="O2" s="79"/>
      <c r="P2" s="79"/>
      <c r="Q2" s="217" t="s">
        <v>288</v>
      </c>
      <c r="R2" s="217" t="s">
        <v>30</v>
      </c>
      <c r="S2" s="213" t="s">
        <v>78</v>
      </c>
      <c r="T2" s="80" t="s">
        <v>6</v>
      </c>
      <c r="U2" s="80"/>
      <c r="V2" s="213" t="s">
        <v>103</v>
      </c>
      <c r="W2" s="65"/>
      <c r="X2" s="6"/>
    </row>
    <row r="3" spans="1:24" s="7" customFormat="1" ht="50.25" customHeight="1" thickBot="1">
      <c r="A3" s="37"/>
      <c r="B3" s="214"/>
      <c r="C3" s="214"/>
      <c r="D3" s="81" t="s">
        <v>75</v>
      </c>
      <c r="E3" s="81" t="s">
        <v>73</v>
      </c>
      <c r="F3" s="81" t="s">
        <v>51</v>
      </c>
      <c r="G3" s="81" t="s">
        <v>52</v>
      </c>
      <c r="H3" s="82" t="s">
        <v>4</v>
      </c>
      <c r="I3" s="82"/>
      <c r="J3" s="81" t="s">
        <v>55</v>
      </c>
      <c r="K3" s="214"/>
      <c r="L3" s="214"/>
      <c r="M3" s="83" t="s">
        <v>70</v>
      </c>
      <c r="N3" s="214"/>
      <c r="O3" s="84" t="s">
        <v>70</v>
      </c>
      <c r="P3" s="84" t="s">
        <v>294</v>
      </c>
      <c r="Q3" s="218"/>
      <c r="R3" s="218"/>
      <c r="S3" s="214"/>
      <c r="T3" s="85" t="s">
        <v>220</v>
      </c>
      <c r="U3" s="85" t="s">
        <v>76</v>
      </c>
      <c r="V3" s="214"/>
      <c r="W3" s="38" t="s">
        <v>104</v>
      </c>
      <c r="X3" s="6"/>
    </row>
    <row r="4" spans="1:24" ht="23.25" customHeigh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8"/>
      <c r="P4" s="68"/>
      <c r="Q4" s="69"/>
      <c r="R4" s="69"/>
      <c r="S4" s="69"/>
      <c r="T4" s="69"/>
      <c r="U4" s="69"/>
      <c r="V4" s="69"/>
      <c r="W4" s="69"/>
      <c r="X4" s="1"/>
    </row>
    <row r="5" spans="1:24" s="171" customFormat="1" ht="154.5" customHeight="1">
      <c r="A5" s="159" t="s">
        <v>229</v>
      </c>
      <c r="B5" s="160" t="s">
        <v>282</v>
      </c>
      <c r="C5" s="161">
        <v>32232</v>
      </c>
      <c r="D5" s="162">
        <f aca="true" ca="1" t="shared" si="0" ref="D5:D34">DATEDIF(C5,TODAY(),"Y")</f>
        <v>35</v>
      </c>
      <c r="E5" s="160" t="s">
        <v>611</v>
      </c>
      <c r="F5" s="163" t="s">
        <v>612</v>
      </c>
      <c r="G5" s="164" t="s">
        <v>613</v>
      </c>
      <c r="H5" s="164" t="s">
        <v>356</v>
      </c>
      <c r="I5" s="164"/>
      <c r="J5" s="164" t="s">
        <v>644</v>
      </c>
      <c r="K5" s="165" t="s">
        <v>500</v>
      </c>
      <c r="L5" s="165"/>
      <c r="M5" s="166" t="s">
        <v>71</v>
      </c>
      <c r="N5" s="167" t="s">
        <v>263</v>
      </c>
      <c r="O5" s="168" t="s">
        <v>645</v>
      </c>
      <c r="P5" s="166">
        <v>13</v>
      </c>
      <c r="Q5" s="166">
        <v>13</v>
      </c>
      <c r="R5" s="166" t="s">
        <v>648</v>
      </c>
      <c r="S5" s="166" t="s">
        <v>647</v>
      </c>
      <c r="T5" s="165" t="s">
        <v>521</v>
      </c>
      <c r="U5" s="165" t="s">
        <v>520</v>
      </c>
      <c r="V5" s="160" t="s">
        <v>470</v>
      </c>
      <c r="W5" s="160"/>
      <c r="X5" s="170" t="s">
        <v>105</v>
      </c>
    </row>
    <row r="6" spans="1:24" ht="130.5" customHeight="1">
      <c r="A6" s="56" t="s">
        <v>231</v>
      </c>
      <c r="B6" s="54" t="s">
        <v>508</v>
      </c>
      <c r="C6" s="58">
        <v>25808</v>
      </c>
      <c r="D6" s="98">
        <f ca="1" t="shared" si="0"/>
        <v>53</v>
      </c>
      <c r="E6" s="54" t="s">
        <v>614</v>
      </c>
      <c r="F6" s="59" t="s">
        <v>615</v>
      </c>
      <c r="G6" s="60" t="s">
        <v>453</v>
      </c>
      <c r="H6" s="60" t="s">
        <v>5</v>
      </c>
      <c r="I6" s="60"/>
      <c r="J6" s="60" t="s">
        <v>616</v>
      </c>
      <c r="K6" s="52" t="s">
        <v>32</v>
      </c>
      <c r="L6" s="52" t="s">
        <v>664</v>
      </c>
      <c r="M6" s="55">
        <v>36</v>
      </c>
      <c r="N6" s="62"/>
      <c r="O6" s="55"/>
      <c r="P6" s="55">
        <v>12</v>
      </c>
      <c r="Q6" s="55">
        <v>12</v>
      </c>
      <c r="R6" s="55" t="s">
        <v>404</v>
      </c>
      <c r="S6" s="145"/>
      <c r="T6" s="52" t="s">
        <v>523</v>
      </c>
      <c r="U6" s="52" t="s">
        <v>522</v>
      </c>
      <c r="V6" s="54"/>
      <c r="W6" s="54"/>
      <c r="X6" s="45"/>
    </row>
    <row r="7" spans="1:24" ht="130.5" customHeight="1">
      <c r="A7" s="56" t="s">
        <v>232</v>
      </c>
      <c r="B7" s="61" t="s">
        <v>186</v>
      </c>
      <c r="C7" s="58">
        <v>27031</v>
      </c>
      <c r="D7" s="98">
        <f ca="1" t="shared" si="0"/>
        <v>49</v>
      </c>
      <c r="E7" s="54" t="s">
        <v>351</v>
      </c>
      <c r="F7" s="55" t="s">
        <v>302</v>
      </c>
      <c r="G7" s="52" t="s">
        <v>338</v>
      </c>
      <c r="H7" s="52" t="s">
        <v>356</v>
      </c>
      <c r="I7" s="54"/>
      <c r="J7" s="54" t="s">
        <v>341</v>
      </c>
      <c r="K7" s="52" t="s">
        <v>153</v>
      </c>
      <c r="L7" s="52" t="s">
        <v>42</v>
      </c>
      <c r="M7" s="55">
        <v>24</v>
      </c>
      <c r="N7" s="55"/>
      <c r="O7" s="63"/>
      <c r="P7" s="55">
        <v>27</v>
      </c>
      <c r="Q7" s="55">
        <v>27</v>
      </c>
      <c r="R7" s="55" t="s">
        <v>3</v>
      </c>
      <c r="S7" s="55">
        <v>2020</v>
      </c>
      <c r="T7" s="52" t="s">
        <v>525</v>
      </c>
      <c r="U7" s="52" t="s">
        <v>524</v>
      </c>
      <c r="V7" s="54" t="s">
        <v>421</v>
      </c>
      <c r="W7" s="54"/>
      <c r="X7" s="45"/>
    </row>
    <row r="8" spans="1:24" ht="103.5" customHeight="1">
      <c r="A8" s="56" t="s">
        <v>233</v>
      </c>
      <c r="B8" s="54" t="s">
        <v>447</v>
      </c>
      <c r="C8" s="58">
        <v>35811</v>
      </c>
      <c r="D8" s="98">
        <f ca="1" t="shared" si="0"/>
        <v>25</v>
      </c>
      <c r="E8" s="54" t="s">
        <v>451</v>
      </c>
      <c r="F8" s="59" t="s">
        <v>452</v>
      </c>
      <c r="G8" s="60" t="s">
        <v>453</v>
      </c>
      <c r="H8" s="60" t="s">
        <v>5</v>
      </c>
      <c r="I8" s="60"/>
      <c r="J8" s="60" t="s">
        <v>454</v>
      </c>
      <c r="K8" s="52" t="s">
        <v>32</v>
      </c>
      <c r="L8" s="52" t="s">
        <v>35</v>
      </c>
      <c r="M8" s="55">
        <v>18</v>
      </c>
      <c r="N8" s="55" t="s">
        <v>649</v>
      </c>
      <c r="O8" s="55" t="s">
        <v>407</v>
      </c>
      <c r="P8" s="55">
        <v>3</v>
      </c>
      <c r="Q8" s="55">
        <v>2</v>
      </c>
      <c r="R8" s="55" t="s">
        <v>404</v>
      </c>
      <c r="S8" s="128"/>
      <c r="T8" s="52" t="s">
        <v>527</v>
      </c>
      <c r="U8" s="52" t="s">
        <v>526</v>
      </c>
      <c r="V8" s="54"/>
      <c r="W8" s="54"/>
      <c r="X8" s="45"/>
    </row>
    <row r="9" spans="1:24" s="171" customFormat="1" ht="39" customHeight="1">
      <c r="A9" s="56" t="s">
        <v>234</v>
      </c>
      <c r="B9" s="57" t="s">
        <v>165</v>
      </c>
      <c r="C9" s="58">
        <v>26755</v>
      </c>
      <c r="D9" s="98">
        <f ca="1" t="shared" si="0"/>
        <v>50</v>
      </c>
      <c r="E9" s="54" t="s">
        <v>347</v>
      </c>
      <c r="F9" s="55">
        <v>2001</v>
      </c>
      <c r="G9" s="52" t="s">
        <v>366</v>
      </c>
      <c r="H9" s="52" t="s">
        <v>356</v>
      </c>
      <c r="I9" s="54" t="s">
        <v>57</v>
      </c>
      <c r="J9" s="54" t="s">
        <v>359</v>
      </c>
      <c r="K9" s="52" t="s">
        <v>153</v>
      </c>
      <c r="L9" s="52" t="s">
        <v>41</v>
      </c>
      <c r="M9" s="59">
        <v>18</v>
      </c>
      <c r="N9" s="54"/>
      <c r="O9" s="63"/>
      <c r="P9" s="55">
        <v>31</v>
      </c>
      <c r="Q9" s="55">
        <v>31</v>
      </c>
      <c r="R9" s="55" t="s">
        <v>3</v>
      </c>
      <c r="S9" s="55">
        <v>2022</v>
      </c>
      <c r="T9" s="52" t="s">
        <v>480</v>
      </c>
      <c r="U9" s="52" t="s">
        <v>479</v>
      </c>
      <c r="V9" s="54" t="s">
        <v>468</v>
      </c>
      <c r="W9" s="54"/>
      <c r="X9" s="170"/>
    </row>
    <row r="10" spans="1:24" ht="62.25">
      <c r="A10" s="56" t="s">
        <v>235</v>
      </c>
      <c r="B10" s="88" t="s">
        <v>339</v>
      </c>
      <c r="C10" s="118">
        <v>31042</v>
      </c>
      <c r="D10" s="98">
        <f ca="1" t="shared" si="0"/>
        <v>38</v>
      </c>
      <c r="E10" s="88" t="s">
        <v>346</v>
      </c>
      <c r="F10" s="88">
        <v>2006</v>
      </c>
      <c r="G10" s="88" t="s">
        <v>338</v>
      </c>
      <c r="H10" s="88" t="s">
        <v>356</v>
      </c>
      <c r="I10" s="88"/>
      <c r="J10" s="88" t="s">
        <v>214</v>
      </c>
      <c r="K10" s="88" t="s">
        <v>413</v>
      </c>
      <c r="L10" s="52"/>
      <c r="M10" s="70" t="s">
        <v>71</v>
      </c>
      <c r="N10" s="70" t="s">
        <v>665</v>
      </c>
      <c r="O10" s="70">
        <v>18</v>
      </c>
      <c r="P10" s="70">
        <v>16</v>
      </c>
      <c r="Q10" s="72">
        <v>16</v>
      </c>
      <c r="R10" s="72" t="s">
        <v>11</v>
      </c>
      <c r="S10" s="199">
        <v>2021</v>
      </c>
      <c r="T10" s="72" t="s">
        <v>529</v>
      </c>
      <c r="U10" s="72" t="s">
        <v>528</v>
      </c>
      <c r="V10" s="72"/>
      <c r="W10" s="9"/>
      <c r="X10" s="45"/>
    </row>
    <row r="11" spans="1:24" ht="79.5" customHeight="1">
      <c r="A11" s="56" t="s">
        <v>501</v>
      </c>
      <c r="B11" s="57" t="s">
        <v>481</v>
      </c>
      <c r="C11" s="58">
        <v>32689</v>
      </c>
      <c r="D11" s="112">
        <f ca="1" t="shared" si="0"/>
        <v>34</v>
      </c>
      <c r="E11" s="61" t="s">
        <v>346</v>
      </c>
      <c r="F11" s="62">
        <v>2011</v>
      </c>
      <c r="G11" s="57" t="s">
        <v>338</v>
      </c>
      <c r="H11" s="57" t="s">
        <v>356</v>
      </c>
      <c r="I11" s="57"/>
      <c r="J11" s="57" t="s">
        <v>342</v>
      </c>
      <c r="K11" s="57" t="s">
        <v>153</v>
      </c>
      <c r="L11" s="57" t="s">
        <v>263</v>
      </c>
      <c r="M11" s="62">
        <v>16</v>
      </c>
      <c r="N11" s="57" t="s">
        <v>290</v>
      </c>
      <c r="O11" s="146" t="s">
        <v>238</v>
      </c>
      <c r="P11" s="146" t="s">
        <v>502</v>
      </c>
      <c r="Q11" s="62">
        <v>12</v>
      </c>
      <c r="R11" s="62"/>
      <c r="S11" s="62" t="s">
        <v>404</v>
      </c>
      <c r="T11" s="57" t="s">
        <v>531</v>
      </c>
      <c r="U11" s="61" t="s">
        <v>530</v>
      </c>
      <c r="V11" s="62" t="s">
        <v>287</v>
      </c>
      <c r="W11" s="62"/>
      <c r="X11" s="53" t="s">
        <v>222</v>
      </c>
    </row>
    <row r="12" spans="1:24" s="133" customFormat="1" ht="49.5">
      <c r="A12" s="56" t="s">
        <v>236</v>
      </c>
      <c r="B12" s="57" t="s">
        <v>179</v>
      </c>
      <c r="C12" s="58">
        <v>26579</v>
      </c>
      <c r="D12" s="98">
        <f ca="1" t="shared" si="0"/>
        <v>50</v>
      </c>
      <c r="E12" s="54" t="s">
        <v>346</v>
      </c>
      <c r="F12" s="55">
        <v>1995</v>
      </c>
      <c r="G12" s="52" t="s">
        <v>366</v>
      </c>
      <c r="H12" s="52" t="s">
        <v>356</v>
      </c>
      <c r="I12" s="55"/>
      <c r="J12" s="52" t="s">
        <v>328</v>
      </c>
      <c r="K12" s="52" t="s">
        <v>212</v>
      </c>
      <c r="L12" s="52" t="s">
        <v>34</v>
      </c>
      <c r="M12" s="59">
        <v>30</v>
      </c>
      <c r="N12" s="54" t="s">
        <v>405</v>
      </c>
      <c r="O12" s="55">
        <v>1</v>
      </c>
      <c r="P12" s="55">
        <v>29</v>
      </c>
      <c r="Q12" s="55">
        <v>29</v>
      </c>
      <c r="R12" s="55" t="s">
        <v>3</v>
      </c>
      <c r="S12" s="55">
        <v>2020</v>
      </c>
      <c r="T12" s="52" t="s">
        <v>533</v>
      </c>
      <c r="U12" s="52" t="s">
        <v>532</v>
      </c>
      <c r="V12" s="54" t="s">
        <v>422</v>
      </c>
      <c r="W12" s="54"/>
      <c r="X12" s="147" t="s">
        <v>106</v>
      </c>
    </row>
    <row r="13" spans="1:24" ht="108.75" customHeight="1">
      <c r="A13" s="56" t="s">
        <v>237</v>
      </c>
      <c r="B13" s="73" t="s">
        <v>257</v>
      </c>
      <c r="C13" s="86">
        <v>22283</v>
      </c>
      <c r="D13" s="98">
        <f ca="1" t="shared" si="0"/>
        <v>62</v>
      </c>
      <c r="E13" s="73" t="s">
        <v>307</v>
      </c>
      <c r="F13" s="73" t="s">
        <v>308</v>
      </c>
      <c r="G13" s="73" t="s">
        <v>338</v>
      </c>
      <c r="H13" s="87" t="s">
        <v>356</v>
      </c>
      <c r="I13" s="73"/>
      <c r="J13" s="73" t="s">
        <v>360</v>
      </c>
      <c r="K13" s="88" t="s">
        <v>153</v>
      </c>
      <c r="L13" s="111" t="s">
        <v>666</v>
      </c>
      <c r="M13" s="88">
        <v>34</v>
      </c>
      <c r="N13" s="73"/>
      <c r="O13" s="55"/>
      <c r="P13" s="54">
        <v>40</v>
      </c>
      <c r="Q13" s="72">
        <v>27</v>
      </c>
      <c r="R13" s="73" t="s">
        <v>11</v>
      </c>
      <c r="S13" s="72">
        <v>2021</v>
      </c>
      <c r="T13" s="70">
        <v>2018</v>
      </c>
      <c r="U13" s="73" t="s">
        <v>509</v>
      </c>
      <c r="V13" s="73" t="s">
        <v>291</v>
      </c>
      <c r="W13" s="74"/>
      <c r="X13" s="45"/>
    </row>
    <row r="14" spans="1:24" ht="106.5" customHeight="1">
      <c r="A14" s="56" t="s">
        <v>297</v>
      </c>
      <c r="B14" s="52" t="s">
        <v>166</v>
      </c>
      <c r="C14" s="60">
        <v>22239</v>
      </c>
      <c r="D14" s="98">
        <f ca="1" t="shared" si="0"/>
        <v>62</v>
      </c>
      <c r="E14" s="54" t="s">
        <v>346</v>
      </c>
      <c r="F14" s="55">
        <v>1982</v>
      </c>
      <c r="G14" s="52" t="s">
        <v>338</v>
      </c>
      <c r="H14" s="52" t="s">
        <v>356</v>
      </c>
      <c r="I14" s="54" t="s">
        <v>63</v>
      </c>
      <c r="J14" s="54" t="s">
        <v>204</v>
      </c>
      <c r="K14" s="52" t="s">
        <v>153</v>
      </c>
      <c r="L14" s="52" t="s">
        <v>41</v>
      </c>
      <c r="M14" s="55">
        <v>18</v>
      </c>
      <c r="N14" s="55"/>
      <c r="O14" s="75"/>
      <c r="P14" s="59">
        <v>41</v>
      </c>
      <c r="Q14" s="55">
        <v>41</v>
      </c>
      <c r="R14" s="55" t="s">
        <v>3</v>
      </c>
      <c r="S14" s="55">
        <v>2023</v>
      </c>
      <c r="T14" s="52" t="s">
        <v>535</v>
      </c>
      <c r="U14" s="52" t="s">
        <v>534</v>
      </c>
      <c r="V14" s="54" t="s">
        <v>219</v>
      </c>
      <c r="W14" s="54"/>
      <c r="X14" s="45"/>
    </row>
    <row r="15" spans="1:24" s="5" customFormat="1" ht="108" customHeight="1">
      <c r="A15" s="56" t="s">
        <v>238</v>
      </c>
      <c r="B15" s="52" t="s">
        <v>173</v>
      </c>
      <c r="C15" s="60">
        <v>27390</v>
      </c>
      <c r="D15" s="98">
        <f ca="1" t="shared" si="0"/>
        <v>48</v>
      </c>
      <c r="E15" s="54" t="s">
        <v>617</v>
      </c>
      <c r="F15" s="55" t="s">
        <v>612</v>
      </c>
      <c r="G15" s="52" t="s">
        <v>613</v>
      </c>
      <c r="H15" s="52" t="s">
        <v>356</v>
      </c>
      <c r="I15" s="54"/>
      <c r="J15" s="52" t="s">
        <v>618</v>
      </c>
      <c r="K15" s="52" t="s">
        <v>153</v>
      </c>
      <c r="L15" s="52" t="s">
        <v>43</v>
      </c>
      <c r="M15" s="55">
        <v>28</v>
      </c>
      <c r="N15" s="55"/>
      <c r="O15" s="63"/>
      <c r="P15" s="55">
        <v>28</v>
      </c>
      <c r="Q15" s="55">
        <v>28</v>
      </c>
      <c r="R15" s="55" t="s">
        <v>3</v>
      </c>
      <c r="S15" s="55">
        <v>2020</v>
      </c>
      <c r="T15" s="52" t="s">
        <v>537</v>
      </c>
      <c r="U15" s="52" t="s">
        <v>536</v>
      </c>
      <c r="V15" s="54" t="s">
        <v>443</v>
      </c>
      <c r="W15" s="54"/>
      <c r="X15" s="45"/>
    </row>
    <row r="16" spans="1:24" ht="104.25" customHeight="1">
      <c r="A16" s="56" t="s">
        <v>502</v>
      </c>
      <c r="B16" s="52" t="s">
        <v>414</v>
      </c>
      <c r="C16" s="58">
        <v>31490</v>
      </c>
      <c r="D16" s="112">
        <f ca="1" t="shared" si="0"/>
        <v>37</v>
      </c>
      <c r="E16" s="54" t="s">
        <v>423</v>
      </c>
      <c r="F16" s="55" t="s">
        <v>424</v>
      </c>
      <c r="G16" s="52" t="s">
        <v>425</v>
      </c>
      <c r="H16" s="57" t="s">
        <v>356</v>
      </c>
      <c r="I16" s="57"/>
      <c r="J16" s="52" t="s">
        <v>426</v>
      </c>
      <c r="K16" s="57" t="s">
        <v>153</v>
      </c>
      <c r="L16" s="57" t="s">
        <v>667</v>
      </c>
      <c r="M16" s="55">
        <v>20</v>
      </c>
      <c r="N16" s="57" t="s">
        <v>33</v>
      </c>
      <c r="O16" s="57" t="s">
        <v>407</v>
      </c>
      <c r="P16" s="57">
        <v>14</v>
      </c>
      <c r="Q16" s="62">
        <v>14</v>
      </c>
      <c r="R16" s="62" t="s">
        <v>11</v>
      </c>
      <c r="S16" s="62">
        <v>2023</v>
      </c>
      <c r="T16" s="52" t="s">
        <v>539</v>
      </c>
      <c r="U16" s="52" t="s">
        <v>538</v>
      </c>
      <c r="V16" s="62" t="s">
        <v>314</v>
      </c>
      <c r="W16" s="62"/>
      <c r="X16" s="50" t="s">
        <v>114</v>
      </c>
    </row>
    <row r="17" spans="1:24" s="133" customFormat="1" ht="64.5" customHeight="1">
      <c r="A17" s="138" t="s">
        <v>239</v>
      </c>
      <c r="B17" s="113" t="s">
        <v>417</v>
      </c>
      <c r="C17" s="139">
        <v>35420</v>
      </c>
      <c r="D17" s="140">
        <f ca="1" t="shared" si="0"/>
        <v>26</v>
      </c>
      <c r="E17" s="141" t="s">
        <v>418</v>
      </c>
      <c r="F17" s="113">
        <v>2019</v>
      </c>
      <c r="G17" s="113" t="s">
        <v>338</v>
      </c>
      <c r="H17" s="113" t="s">
        <v>356</v>
      </c>
      <c r="I17" s="113"/>
      <c r="J17" s="113" t="s">
        <v>419</v>
      </c>
      <c r="K17" s="113" t="s">
        <v>362</v>
      </c>
      <c r="L17" s="113" t="s">
        <v>284</v>
      </c>
      <c r="M17" s="142" t="s">
        <v>650</v>
      </c>
      <c r="N17" s="113"/>
      <c r="O17" s="114"/>
      <c r="P17" s="114">
        <v>3</v>
      </c>
      <c r="Q17" s="114">
        <v>3</v>
      </c>
      <c r="R17" s="114" t="s">
        <v>323</v>
      </c>
      <c r="S17" s="91">
        <v>2023</v>
      </c>
      <c r="T17" s="113" t="s">
        <v>541</v>
      </c>
      <c r="U17" s="141" t="s">
        <v>540</v>
      </c>
      <c r="V17" s="114"/>
      <c r="W17" s="114"/>
      <c r="X17" s="132"/>
    </row>
    <row r="18" spans="1:24" s="131" customFormat="1" ht="137.25" customHeight="1">
      <c r="A18" s="56" t="s">
        <v>240</v>
      </c>
      <c r="B18" s="57" t="s">
        <v>223</v>
      </c>
      <c r="C18" s="60">
        <v>29655</v>
      </c>
      <c r="D18" s="98">
        <f ca="1" t="shared" si="0"/>
        <v>42</v>
      </c>
      <c r="E18" s="54" t="s">
        <v>626</v>
      </c>
      <c r="F18" s="55" t="s">
        <v>627</v>
      </c>
      <c r="G18" s="52" t="s">
        <v>628</v>
      </c>
      <c r="H18" s="52" t="s">
        <v>356</v>
      </c>
      <c r="I18" s="52"/>
      <c r="J18" s="52" t="s">
        <v>629</v>
      </c>
      <c r="K18" s="52" t="s">
        <v>153</v>
      </c>
      <c r="L18" s="52" t="s">
        <v>669</v>
      </c>
      <c r="M18" s="55">
        <v>27</v>
      </c>
      <c r="N18" s="52"/>
      <c r="O18" s="62"/>
      <c r="P18" s="62">
        <v>21</v>
      </c>
      <c r="Q18" s="62">
        <v>13</v>
      </c>
      <c r="R18" s="55" t="s">
        <v>11</v>
      </c>
      <c r="S18" s="55">
        <v>2020</v>
      </c>
      <c r="T18" s="52" t="s">
        <v>543</v>
      </c>
      <c r="U18" s="52" t="s">
        <v>542</v>
      </c>
      <c r="V18" s="55" t="s">
        <v>277</v>
      </c>
      <c r="W18" s="55"/>
      <c r="X18" s="157"/>
    </row>
    <row r="19" spans="1:24" ht="44.25" customHeight="1">
      <c r="A19" s="56" t="s">
        <v>241</v>
      </c>
      <c r="B19" s="111" t="s">
        <v>482</v>
      </c>
      <c r="C19" s="92">
        <v>33058</v>
      </c>
      <c r="D19" s="112">
        <f ca="1" t="shared" si="0"/>
        <v>33</v>
      </c>
      <c r="E19" s="111" t="s">
        <v>427</v>
      </c>
      <c r="F19" s="111" t="s">
        <v>428</v>
      </c>
      <c r="G19" s="111" t="s">
        <v>429</v>
      </c>
      <c r="H19" s="111" t="s">
        <v>356</v>
      </c>
      <c r="I19" s="111"/>
      <c r="J19" s="111" t="s">
        <v>430</v>
      </c>
      <c r="K19" s="111" t="s">
        <v>362</v>
      </c>
      <c r="L19" s="57" t="s">
        <v>397</v>
      </c>
      <c r="M19" s="113">
        <v>27</v>
      </c>
      <c r="N19" s="113" t="s">
        <v>395</v>
      </c>
      <c r="O19" s="113" t="s">
        <v>668</v>
      </c>
      <c r="P19" s="113">
        <v>9</v>
      </c>
      <c r="Q19" s="114">
        <v>7</v>
      </c>
      <c r="R19" s="114" t="s">
        <v>11</v>
      </c>
      <c r="S19" s="114">
        <v>2021</v>
      </c>
      <c r="T19" s="114" t="s">
        <v>460</v>
      </c>
      <c r="U19" s="114" t="s">
        <v>461</v>
      </c>
      <c r="V19" s="114"/>
      <c r="W19" s="91"/>
      <c r="X19" s="45"/>
    </row>
    <row r="20" spans="1:24" s="133" customFormat="1" ht="49.5" customHeight="1">
      <c r="A20" s="56" t="s">
        <v>242</v>
      </c>
      <c r="B20" s="52" t="s">
        <v>201</v>
      </c>
      <c r="C20" s="60">
        <v>29293</v>
      </c>
      <c r="D20" s="98">
        <f ca="1" t="shared" si="0"/>
        <v>43</v>
      </c>
      <c r="E20" s="61" t="s">
        <v>312</v>
      </c>
      <c r="F20" s="62" t="s">
        <v>313</v>
      </c>
      <c r="G20" s="57" t="s">
        <v>54</v>
      </c>
      <c r="H20" s="57" t="s">
        <v>356</v>
      </c>
      <c r="I20" s="61"/>
      <c r="J20" s="52" t="s">
        <v>293</v>
      </c>
      <c r="K20" s="52" t="s">
        <v>153</v>
      </c>
      <c r="L20" s="52" t="s">
        <v>669</v>
      </c>
      <c r="M20" s="55">
        <v>27</v>
      </c>
      <c r="N20" s="55"/>
      <c r="O20" s="62"/>
      <c r="P20" s="55">
        <v>26</v>
      </c>
      <c r="Q20" s="55">
        <v>15</v>
      </c>
      <c r="R20" s="55" t="s">
        <v>3</v>
      </c>
      <c r="S20" s="55">
        <v>2019</v>
      </c>
      <c r="T20" s="52" t="s">
        <v>545</v>
      </c>
      <c r="U20" s="52" t="s">
        <v>544</v>
      </c>
      <c r="V20" s="54" t="s">
        <v>277</v>
      </c>
      <c r="W20" s="54"/>
      <c r="X20" s="132"/>
    </row>
    <row r="21" spans="1:24" ht="98.25" customHeight="1">
      <c r="A21" s="56" t="s">
        <v>243</v>
      </c>
      <c r="B21" s="52" t="s">
        <v>215</v>
      </c>
      <c r="C21" s="60">
        <v>25157</v>
      </c>
      <c r="D21" s="98">
        <f ca="1" t="shared" si="0"/>
        <v>54</v>
      </c>
      <c r="E21" s="54" t="s">
        <v>46</v>
      </c>
      <c r="F21" s="55">
        <v>1989</v>
      </c>
      <c r="G21" s="52" t="s">
        <v>338</v>
      </c>
      <c r="H21" s="52" t="s">
        <v>356</v>
      </c>
      <c r="I21" s="52"/>
      <c r="J21" s="52" t="s">
        <v>214</v>
      </c>
      <c r="K21" s="52" t="s">
        <v>153</v>
      </c>
      <c r="L21" s="52" t="s">
        <v>496</v>
      </c>
      <c r="M21" s="55">
        <v>23</v>
      </c>
      <c r="N21" s="52"/>
      <c r="O21" s="63"/>
      <c r="P21" s="55">
        <v>33</v>
      </c>
      <c r="Q21" s="55">
        <v>33</v>
      </c>
      <c r="R21" s="55" t="s">
        <v>3</v>
      </c>
      <c r="S21" s="55">
        <v>2022</v>
      </c>
      <c r="T21" s="52" t="s">
        <v>547</v>
      </c>
      <c r="U21" s="52" t="s">
        <v>546</v>
      </c>
      <c r="V21" s="55" t="s">
        <v>673</v>
      </c>
      <c r="W21" s="55"/>
      <c r="X21" s="45"/>
    </row>
    <row r="22" spans="1:24" s="143" customFormat="1" ht="49.5">
      <c r="A22" s="138" t="s">
        <v>244</v>
      </c>
      <c r="B22" s="152" t="s">
        <v>415</v>
      </c>
      <c r="C22" s="153">
        <v>31884</v>
      </c>
      <c r="D22" s="140">
        <f ca="1" t="shared" si="0"/>
        <v>36</v>
      </c>
      <c r="E22" s="154" t="s">
        <v>346</v>
      </c>
      <c r="F22" s="155">
        <v>2009</v>
      </c>
      <c r="G22" s="152" t="s">
        <v>338</v>
      </c>
      <c r="H22" s="152" t="s">
        <v>356</v>
      </c>
      <c r="I22" s="152"/>
      <c r="J22" s="152" t="s">
        <v>344</v>
      </c>
      <c r="K22" s="152" t="s">
        <v>153</v>
      </c>
      <c r="L22" s="152" t="s">
        <v>36</v>
      </c>
      <c r="M22" s="155">
        <v>23</v>
      </c>
      <c r="N22" s="152"/>
      <c r="O22" s="155"/>
      <c r="P22" s="155">
        <v>14</v>
      </c>
      <c r="Q22" s="155">
        <v>14</v>
      </c>
      <c r="R22" s="155" t="s">
        <v>3</v>
      </c>
      <c r="S22" s="200">
        <v>2023</v>
      </c>
      <c r="T22" s="152" t="s">
        <v>549</v>
      </c>
      <c r="U22" s="154" t="s">
        <v>548</v>
      </c>
      <c r="V22" s="114"/>
      <c r="W22" s="114"/>
      <c r="X22" s="148"/>
    </row>
    <row r="23" spans="1:24" s="150" customFormat="1" ht="49.5">
      <c r="A23" s="56" t="s">
        <v>245</v>
      </c>
      <c r="B23" s="52" t="s">
        <v>188</v>
      </c>
      <c r="C23" s="60">
        <v>27139</v>
      </c>
      <c r="D23" s="98">
        <f ca="1" t="shared" si="0"/>
        <v>49</v>
      </c>
      <c r="E23" s="54" t="s">
        <v>346</v>
      </c>
      <c r="F23" s="59">
        <v>1996</v>
      </c>
      <c r="G23" s="60" t="s">
        <v>338</v>
      </c>
      <c r="H23" s="60" t="s">
        <v>356</v>
      </c>
      <c r="I23" s="60"/>
      <c r="J23" s="60" t="s">
        <v>340</v>
      </c>
      <c r="K23" s="52" t="s">
        <v>153</v>
      </c>
      <c r="L23" s="52" t="s">
        <v>34</v>
      </c>
      <c r="M23" s="55">
        <v>26</v>
      </c>
      <c r="N23" s="52"/>
      <c r="O23" s="63"/>
      <c r="P23" s="55">
        <v>27</v>
      </c>
      <c r="Q23" s="55">
        <v>27</v>
      </c>
      <c r="R23" s="55" t="s">
        <v>11</v>
      </c>
      <c r="S23" s="130">
        <v>2020</v>
      </c>
      <c r="T23" s="52" t="s">
        <v>551</v>
      </c>
      <c r="U23" s="52" t="s">
        <v>550</v>
      </c>
      <c r="V23" s="55" t="s">
        <v>278</v>
      </c>
      <c r="W23" s="55"/>
      <c r="X23" s="149"/>
    </row>
    <row r="24" spans="1:24" s="143" customFormat="1" ht="49.5">
      <c r="A24" s="56" t="s">
        <v>142</v>
      </c>
      <c r="B24" s="52" t="s">
        <v>193</v>
      </c>
      <c r="C24" s="60">
        <v>30391</v>
      </c>
      <c r="D24" s="98">
        <f ca="1" t="shared" si="0"/>
        <v>40</v>
      </c>
      <c r="E24" s="54" t="s">
        <v>346</v>
      </c>
      <c r="F24" s="55">
        <v>2005</v>
      </c>
      <c r="G24" s="52" t="s">
        <v>338</v>
      </c>
      <c r="H24" s="52" t="s">
        <v>356</v>
      </c>
      <c r="I24" s="55"/>
      <c r="J24" s="52" t="s">
        <v>334</v>
      </c>
      <c r="K24" s="52" t="s">
        <v>153</v>
      </c>
      <c r="L24" s="52" t="s">
        <v>36</v>
      </c>
      <c r="M24" s="76" t="s">
        <v>651</v>
      </c>
      <c r="N24" s="55"/>
      <c r="O24" s="63"/>
      <c r="P24" s="55">
        <v>17</v>
      </c>
      <c r="Q24" s="55">
        <v>17</v>
      </c>
      <c r="R24" s="55" t="s">
        <v>11</v>
      </c>
      <c r="S24" s="130">
        <v>2018</v>
      </c>
      <c r="T24" s="52" t="s">
        <v>553</v>
      </c>
      <c r="U24" s="52" t="s">
        <v>552</v>
      </c>
      <c r="V24" s="55" t="s">
        <v>472</v>
      </c>
      <c r="W24" s="55"/>
      <c r="X24" s="148"/>
    </row>
    <row r="25" spans="1:24" ht="52.5" customHeight="1">
      <c r="A25" s="56" t="s">
        <v>246</v>
      </c>
      <c r="B25" s="52" t="s">
        <v>271</v>
      </c>
      <c r="C25" s="60">
        <v>26733</v>
      </c>
      <c r="D25" s="98">
        <f ca="1" t="shared" si="0"/>
        <v>50</v>
      </c>
      <c r="E25" s="54" t="s">
        <v>457</v>
      </c>
      <c r="F25" s="55" t="s">
        <v>458</v>
      </c>
      <c r="G25" s="52" t="s">
        <v>366</v>
      </c>
      <c r="H25" s="52" t="s">
        <v>356</v>
      </c>
      <c r="I25" s="55"/>
      <c r="J25" s="52" t="s">
        <v>459</v>
      </c>
      <c r="K25" s="52" t="s">
        <v>153</v>
      </c>
      <c r="L25" s="52" t="s">
        <v>330</v>
      </c>
      <c r="M25" s="55">
        <v>24</v>
      </c>
      <c r="N25" s="55"/>
      <c r="O25" s="63"/>
      <c r="P25" s="55">
        <v>31</v>
      </c>
      <c r="Q25" s="55">
        <v>31</v>
      </c>
      <c r="R25" s="55" t="s">
        <v>11</v>
      </c>
      <c r="S25" s="55">
        <v>2023</v>
      </c>
      <c r="T25" s="52" t="s">
        <v>511</v>
      </c>
      <c r="U25" s="54" t="s">
        <v>510</v>
      </c>
      <c r="V25" s="54" t="s">
        <v>444</v>
      </c>
      <c r="W25" s="54"/>
      <c r="X25" s="45"/>
    </row>
    <row r="26" spans="1:24" s="143" customFormat="1" ht="86.25" customHeight="1">
      <c r="A26" s="56" t="s">
        <v>227</v>
      </c>
      <c r="B26" s="52" t="s">
        <v>161</v>
      </c>
      <c r="C26" s="58">
        <v>31323</v>
      </c>
      <c r="D26" s="98">
        <f ca="1" t="shared" si="0"/>
        <v>37</v>
      </c>
      <c r="E26" s="54" t="s">
        <v>346</v>
      </c>
      <c r="F26" s="55">
        <v>2008</v>
      </c>
      <c r="G26" s="52" t="s">
        <v>338</v>
      </c>
      <c r="H26" s="52" t="s">
        <v>356</v>
      </c>
      <c r="I26" s="54"/>
      <c r="J26" s="52" t="s">
        <v>334</v>
      </c>
      <c r="K26" s="52" t="s">
        <v>153</v>
      </c>
      <c r="L26" s="52" t="s">
        <v>36</v>
      </c>
      <c r="M26" s="55">
        <v>30</v>
      </c>
      <c r="N26" s="54"/>
      <c r="O26" s="63"/>
      <c r="P26" s="55">
        <v>14</v>
      </c>
      <c r="Q26" s="55">
        <v>14</v>
      </c>
      <c r="R26" s="55" t="s">
        <v>3</v>
      </c>
      <c r="S26" s="55">
        <v>2023</v>
      </c>
      <c r="T26" s="52" t="s">
        <v>555</v>
      </c>
      <c r="U26" s="52" t="s">
        <v>554</v>
      </c>
      <c r="V26" s="54" t="s">
        <v>471</v>
      </c>
      <c r="W26" s="54"/>
      <c r="X26" s="148"/>
    </row>
    <row r="27" spans="1:24" ht="206.25" customHeight="1">
      <c r="A27" s="176">
        <v>23</v>
      </c>
      <c r="B27" s="177" t="s">
        <v>394</v>
      </c>
      <c r="C27" s="178">
        <v>28142</v>
      </c>
      <c r="D27" s="162">
        <f ca="1" t="shared" si="0"/>
        <v>46</v>
      </c>
      <c r="E27" s="179" t="s">
        <v>622</v>
      </c>
      <c r="F27" s="165" t="s">
        <v>623</v>
      </c>
      <c r="G27" s="165" t="s">
        <v>624</v>
      </c>
      <c r="H27" s="177" t="s">
        <v>356</v>
      </c>
      <c r="I27" s="180"/>
      <c r="J27" s="165" t="s">
        <v>625</v>
      </c>
      <c r="K27" s="165" t="s">
        <v>420</v>
      </c>
      <c r="L27" s="180"/>
      <c r="M27" s="177" t="s">
        <v>71</v>
      </c>
      <c r="N27" s="180"/>
      <c r="O27" s="180"/>
      <c r="P27" s="177">
        <v>29</v>
      </c>
      <c r="Q27" s="181">
        <v>1</v>
      </c>
      <c r="R27" s="169" t="s">
        <v>323</v>
      </c>
      <c r="S27" s="169">
        <v>2020</v>
      </c>
      <c r="T27" s="165" t="s">
        <v>557</v>
      </c>
      <c r="U27" s="165" t="s">
        <v>556</v>
      </c>
      <c r="V27" s="182"/>
      <c r="W27" s="182"/>
      <c r="X27" s="45"/>
    </row>
    <row r="28" spans="1:24" s="5" customFormat="1" ht="93" customHeight="1">
      <c r="A28" s="56" t="s">
        <v>318</v>
      </c>
      <c r="B28" s="52" t="s">
        <v>389</v>
      </c>
      <c r="C28" s="60">
        <v>33325</v>
      </c>
      <c r="D28" s="98">
        <f ca="1" t="shared" si="0"/>
        <v>32</v>
      </c>
      <c r="E28" s="54" t="s">
        <v>373</v>
      </c>
      <c r="F28" s="55">
        <v>2014</v>
      </c>
      <c r="G28" s="52"/>
      <c r="H28" s="52" t="s">
        <v>390</v>
      </c>
      <c r="I28" s="52"/>
      <c r="J28" s="52" t="s">
        <v>391</v>
      </c>
      <c r="K28" s="52" t="s">
        <v>264</v>
      </c>
      <c r="L28" s="52"/>
      <c r="M28" s="62" t="s">
        <v>71</v>
      </c>
      <c r="N28" s="54"/>
      <c r="O28" s="62"/>
      <c r="P28" s="62">
        <v>9</v>
      </c>
      <c r="Q28" s="55">
        <v>8</v>
      </c>
      <c r="R28" s="55" t="s">
        <v>11</v>
      </c>
      <c r="S28" s="55">
        <v>2022</v>
      </c>
      <c r="T28" s="52" t="s">
        <v>465</v>
      </c>
      <c r="U28" s="54" t="s">
        <v>464</v>
      </c>
      <c r="V28" s="55" t="s">
        <v>675</v>
      </c>
      <c r="W28" s="55"/>
      <c r="X28" s="45"/>
    </row>
    <row r="29" spans="1:24" ht="115.5" customHeight="1">
      <c r="A29" s="56" t="s">
        <v>462</v>
      </c>
      <c r="B29" s="52" t="s">
        <v>270</v>
      </c>
      <c r="C29" s="58">
        <v>32682</v>
      </c>
      <c r="D29" s="98">
        <f ca="1" t="shared" si="0"/>
        <v>34</v>
      </c>
      <c r="E29" s="54" t="s">
        <v>619</v>
      </c>
      <c r="F29" s="55" t="s">
        <v>620</v>
      </c>
      <c r="G29" s="52" t="s">
        <v>613</v>
      </c>
      <c r="H29" s="52" t="s">
        <v>356</v>
      </c>
      <c r="I29" s="54"/>
      <c r="J29" s="52" t="s">
        <v>621</v>
      </c>
      <c r="K29" s="52" t="s">
        <v>264</v>
      </c>
      <c r="L29" s="52"/>
      <c r="M29" s="62" t="s">
        <v>71</v>
      </c>
      <c r="N29" s="61" t="s">
        <v>286</v>
      </c>
      <c r="O29" s="75" t="s">
        <v>670</v>
      </c>
      <c r="P29" s="55">
        <v>13</v>
      </c>
      <c r="Q29" s="55">
        <v>13</v>
      </c>
      <c r="R29" s="55" t="s">
        <v>11</v>
      </c>
      <c r="S29" s="128">
        <v>2019</v>
      </c>
      <c r="T29" s="52" t="s">
        <v>559</v>
      </c>
      <c r="U29" s="52" t="s">
        <v>558</v>
      </c>
      <c r="V29" s="54" t="s">
        <v>674</v>
      </c>
      <c r="W29" s="54"/>
      <c r="X29" s="45"/>
    </row>
    <row r="30" spans="1:24" s="184" customFormat="1" ht="96" customHeight="1">
      <c r="A30" s="176">
        <v>26</v>
      </c>
      <c r="B30" s="177" t="s">
        <v>296</v>
      </c>
      <c r="C30" s="178">
        <v>26417</v>
      </c>
      <c r="D30" s="162">
        <f ca="1" t="shared" si="0"/>
        <v>51</v>
      </c>
      <c r="E30" s="165" t="s">
        <v>371</v>
      </c>
      <c r="F30" s="165">
        <v>1998.2018</v>
      </c>
      <c r="G30" s="165" t="s">
        <v>366</v>
      </c>
      <c r="H30" s="177" t="s">
        <v>356</v>
      </c>
      <c r="I30" s="180"/>
      <c r="J30" s="165" t="s">
        <v>370</v>
      </c>
      <c r="K30" s="165" t="s">
        <v>384</v>
      </c>
      <c r="L30" s="180"/>
      <c r="M30" s="177" t="s">
        <v>71</v>
      </c>
      <c r="N30" s="180"/>
      <c r="O30" s="180"/>
      <c r="P30" s="177">
        <v>33</v>
      </c>
      <c r="Q30" s="181">
        <v>31</v>
      </c>
      <c r="R30" s="169" t="s">
        <v>228</v>
      </c>
      <c r="S30" s="169">
        <v>2021</v>
      </c>
      <c r="T30" s="165" t="s">
        <v>513</v>
      </c>
      <c r="U30" s="160" t="s">
        <v>512</v>
      </c>
      <c r="V30" s="182"/>
      <c r="W30" s="182"/>
      <c r="X30" s="183"/>
    </row>
    <row r="31" spans="1:24" ht="96.75" customHeight="1">
      <c r="A31" s="56" t="s">
        <v>692</v>
      </c>
      <c r="B31" s="52" t="s">
        <v>185</v>
      </c>
      <c r="C31" s="60">
        <v>29989</v>
      </c>
      <c r="D31" s="98">
        <f ca="1" t="shared" si="0"/>
        <v>41</v>
      </c>
      <c r="E31" s="54" t="s">
        <v>348</v>
      </c>
      <c r="F31" s="89" t="s">
        <v>299</v>
      </c>
      <c r="G31" s="52" t="s">
        <v>367</v>
      </c>
      <c r="H31" s="52" t="s">
        <v>356</v>
      </c>
      <c r="I31" s="54" t="s">
        <v>65</v>
      </c>
      <c r="J31" s="54" t="s">
        <v>375</v>
      </c>
      <c r="K31" s="52" t="s">
        <v>153</v>
      </c>
      <c r="L31" s="52" t="s">
        <v>34</v>
      </c>
      <c r="M31" s="55">
        <v>25</v>
      </c>
      <c r="N31" s="61" t="s">
        <v>289</v>
      </c>
      <c r="O31" s="55">
        <v>7</v>
      </c>
      <c r="P31" s="55">
        <v>21</v>
      </c>
      <c r="Q31" s="55">
        <v>21</v>
      </c>
      <c r="R31" s="55" t="s">
        <v>3</v>
      </c>
      <c r="S31" s="55">
        <v>2020</v>
      </c>
      <c r="T31" s="52" t="s">
        <v>561</v>
      </c>
      <c r="U31" s="52" t="s">
        <v>560</v>
      </c>
      <c r="V31" s="54" t="s">
        <v>406</v>
      </c>
      <c r="W31" s="54"/>
      <c r="X31" s="51" t="s">
        <v>129</v>
      </c>
    </row>
    <row r="32" spans="1:24" ht="111.75" customHeight="1">
      <c r="A32" s="56" t="s">
        <v>446</v>
      </c>
      <c r="B32" s="52" t="s">
        <v>180</v>
      </c>
      <c r="C32" s="60">
        <v>25423</v>
      </c>
      <c r="D32" s="98">
        <f ca="1" t="shared" si="0"/>
        <v>54</v>
      </c>
      <c r="E32" s="54" t="s">
        <v>346</v>
      </c>
      <c r="F32" s="55" t="s">
        <v>304</v>
      </c>
      <c r="G32" s="52" t="s">
        <v>366</v>
      </c>
      <c r="H32" s="52" t="s">
        <v>356</v>
      </c>
      <c r="I32" s="55"/>
      <c r="J32" s="52" t="s">
        <v>369</v>
      </c>
      <c r="K32" s="52" t="s">
        <v>153</v>
      </c>
      <c r="L32" s="52" t="s">
        <v>300</v>
      </c>
      <c r="M32" s="55">
        <v>26</v>
      </c>
      <c r="N32" s="54"/>
      <c r="O32" s="63"/>
      <c r="P32" s="55">
        <v>33</v>
      </c>
      <c r="Q32" s="55">
        <v>33</v>
      </c>
      <c r="R32" s="55" t="s">
        <v>3</v>
      </c>
      <c r="S32" s="55">
        <v>2020</v>
      </c>
      <c r="T32" s="52" t="s">
        <v>563</v>
      </c>
      <c r="U32" s="52" t="s">
        <v>562</v>
      </c>
      <c r="V32" s="54" t="s">
        <v>676</v>
      </c>
      <c r="W32" s="54"/>
      <c r="X32" s="51"/>
    </row>
    <row r="33" spans="1:24" s="171" customFormat="1" ht="126" customHeight="1">
      <c r="A33" s="56" t="s">
        <v>247</v>
      </c>
      <c r="B33" s="52" t="s">
        <v>272</v>
      </c>
      <c r="C33" s="60">
        <v>29166</v>
      </c>
      <c r="D33" s="98">
        <f ca="1" t="shared" si="0"/>
        <v>43</v>
      </c>
      <c r="E33" s="54" t="s">
        <v>349</v>
      </c>
      <c r="F33" s="55" t="s">
        <v>311</v>
      </c>
      <c r="G33" s="52" t="s">
        <v>338</v>
      </c>
      <c r="H33" s="52" t="s">
        <v>356</v>
      </c>
      <c r="I33" s="54" t="s">
        <v>57</v>
      </c>
      <c r="J33" s="54" t="s">
        <v>374</v>
      </c>
      <c r="K33" s="52" t="s">
        <v>153</v>
      </c>
      <c r="L33" s="52" t="s">
        <v>41</v>
      </c>
      <c r="M33" s="59">
        <v>18</v>
      </c>
      <c r="N33" s="55"/>
      <c r="O33" s="62"/>
      <c r="P33" s="55">
        <v>23</v>
      </c>
      <c r="Q33" s="55">
        <v>23</v>
      </c>
      <c r="R33" s="55" t="s">
        <v>3</v>
      </c>
      <c r="S33" s="55">
        <v>2019</v>
      </c>
      <c r="T33" s="52" t="s">
        <v>565</v>
      </c>
      <c r="U33" s="52" t="s">
        <v>564</v>
      </c>
      <c r="V33" s="54" t="s">
        <v>385</v>
      </c>
      <c r="W33" s="54"/>
      <c r="X33" s="170" t="s">
        <v>130</v>
      </c>
    </row>
    <row r="34" spans="1:24" ht="108.75" customHeight="1">
      <c r="A34" s="56" t="s">
        <v>503</v>
      </c>
      <c r="B34" s="52" t="s">
        <v>216</v>
      </c>
      <c r="C34" s="60">
        <v>24717</v>
      </c>
      <c r="D34" s="98">
        <f ca="1" t="shared" si="0"/>
        <v>56</v>
      </c>
      <c r="E34" s="54" t="s">
        <v>346</v>
      </c>
      <c r="F34" s="55">
        <v>1988</v>
      </c>
      <c r="G34" s="52" t="s">
        <v>338</v>
      </c>
      <c r="H34" s="52" t="s">
        <v>356</v>
      </c>
      <c r="I34" s="52"/>
      <c r="J34" s="52" t="s">
        <v>214</v>
      </c>
      <c r="K34" s="52" t="s">
        <v>153</v>
      </c>
      <c r="L34" s="52" t="s">
        <v>652</v>
      </c>
      <c r="M34" s="55">
        <v>25</v>
      </c>
      <c r="N34" s="52"/>
      <c r="O34" s="63"/>
      <c r="P34" s="55">
        <v>34</v>
      </c>
      <c r="Q34" s="55">
        <v>34</v>
      </c>
      <c r="R34" s="55" t="s">
        <v>3</v>
      </c>
      <c r="S34" s="55">
        <v>2019</v>
      </c>
      <c r="T34" s="52" t="s">
        <v>567</v>
      </c>
      <c r="U34" s="52" t="s">
        <v>566</v>
      </c>
      <c r="V34" s="52" t="s">
        <v>677</v>
      </c>
      <c r="W34" s="55"/>
      <c r="X34" s="45" t="s">
        <v>132</v>
      </c>
    </row>
    <row r="35" spans="1:23" s="204" customFormat="1" ht="113.25" customHeight="1">
      <c r="A35" s="56" t="s">
        <v>248</v>
      </c>
      <c r="B35" s="52" t="s">
        <v>172</v>
      </c>
      <c r="C35" s="60">
        <v>27215</v>
      </c>
      <c r="D35" s="203">
        <f aca="true" ca="1" t="shared" si="1" ref="D35:D65">DATEDIF(C35,TODAY(),"Y")</f>
        <v>49</v>
      </c>
      <c r="E35" s="54" t="s">
        <v>346</v>
      </c>
      <c r="F35" s="55">
        <v>1995</v>
      </c>
      <c r="G35" s="52" t="s">
        <v>338</v>
      </c>
      <c r="H35" s="52" t="s">
        <v>356</v>
      </c>
      <c r="I35" s="54" t="s">
        <v>63</v>
      </c>
      <c r="J35" s="54" t="s">
        <v>204</v>
      </c>
      <c r="K35" s="52" t="s">
        <v>153</v>
      </c>
      <c r="L35" s="52" t="s">
        <v>301</v>
      </c>
      <c r="M35" s="55">
        <v>18</v>
      </c>
      <c r="N35" s="55"/>
      <c r="O35" s="55"/>
      <c r="P35" s="55">
        <v>28</v>
      </c>
      <c r="Q35" s="55">
        <v>28</v>
      </c>
      <c r="R35" s="55" t="s">
        <v>3</v>
      </c>
      <c r="S35" s="55">
        <v>2021</v>
      </c>
      <c r="T35" s="52" t="s">
        <v>569</v>
      </c>
      <c r="U35" s="52" t="s">
        <v>568</v>
      </c>
      <c r="V35" s="54" t="s">
        <v>445</v>
      </c>
      <c r="W35" s="54"/>
    </row>
    <row r="36" spans="1:24" ht="187.5" customHeight="1">
      <c r="A36" s="56" t="s">
        <v>651</v>
      </c>
      <c r="B36" s="52" t="s">
        <v>164</v>
      </c>
      <c r="C36" s="60">
        <v>19960</v>
      </c>
      <c r="D36" s="98">
        <f ca="1" t="shared" si="1"/>
        <v>69</v>
      </c>
      <c r="E36" s="54" t="s">
        <v>309</v>
      </c>
      <c r="F36" s="55" t="s">
        <v>310</v>
      </c>
      <c r="G36" s="52" t="s">
        <v>338</v>
      </c>
      <c r="H36" s="52" t="s">
        <v>356</v>
      </c>
      <c r="I36" s="54" t="s">
        <v>64</v>
      </c>
      <c r="J36" s="54" t="s">
        <v>377</v>
      </c>
      <c r="K36" s="52" t="s">
        <v>653</v>
      </c>
      <c r="L36" s="52"/>
      <c r="M36" s="55" t="s">
        <v>71</v>
      </c>
      <c r="N36" s="55"/>
      <c r="O36" s="55"/>
      <c r="P36" s="126">
        <v>46</v>
      </c>
      <c r="Q36" s="55">
        <v>43</v>
      </c>
      <c r="R36" s="55" t="s">
        <v>11</v>
      </c>
      <c r="S36" s="55">
        <v>2020</v>
      </c>
      <c r="T36" s="52" t="s">
        <v>571</v>
      </c>
      <c r="U36" s="52" t="s">
        <v>570</v>
      </c>
      <c r="V36" s="54" t="s">
        <v>315</v>
      </c>
      <c r="W36" s="54"/>
      <c r="X36" s="44"/>
    </row>
    <row r="37" spans="1:24" ht="66.75" customHeight="1">
      <c r="A37" s="56" t="s">
        <v>249</v>
      </c>
      <c r="B37" s="52" t="s">
        <v>224</v>
      </c>
      <c r="C37" s="60">
        <v>27377</v>
      </c>
      <c r="D37" s="98">
        <f ca="1" t="shared" si="1"/>
        <v>48</v>
      </c>
      <c r="E37" s="54" t="s">
        <v>350</v>
      </c>
      <c r="F37" s="55">
        <v>2001</v>
      </c>
      <c r="G37" s="52" t="s">
        <v>365</v>
      </c>
      <c r="H37" s="52" t="s">
        <v>356</v>
      </c>
      <c r="I37" s="54"/>
      <c r="J37" s="54" t="s">
        <v>376</v>
      </c>
      <c r="K37" s="52" t="s">
        <v>153</v>
      </c>
      <c r="L37" s="52" t="s">
        <v>41</v>
      </c>
      <c r="M37" s="59">
        <v>18</v>
      </c>
      <c r="N37" s="55"/>
      <c r="O37" s="55"/>
      <c r="P37" s="126">
        <v>29</v>
      </c>
      <c r="Q37" s="55">
        <v>29</v>
      </c>
      <c r="R37" s="55" t="s">
        <v>3</v>
      </c>
      <c r="S37" s="55">
        <v>2021</v>
      </c>
      <c r="T37" s="52" t="s">
        <v>573</v>
      </c>
      <c r="U37" s="54" t="s">
        <v>572</v>
      </c>
      <c r="V37" s="54" t="s">
        <v>469</v>
      </c>
      <c r="W37" s="54"/>
      <c r="X37" s="44"/>
    </row>
    <row r="38" spans="1:23" s="151" customFormat="1" ht="137.25" customHeight="1">
      <c r="A38" s="56" t="s">
        <v>504</v>
      </c>
      <c r="B38" s="52" t="s">
        <v>448</v>
      </c>
      <c r="C38" s="60">
        <v>32234</v>
      </c>
      <c r="D38" s="98">
        <f ca="1" t="shared" si="1"/>
        <v>35</v>
      </c>
      <c r="E38" s="54" t="s">
        <v>640</v>
      </c>
      <c r="F38" s="55" t="s">
        <v>641</v>
      </c>
      <c r="G38" s="52" t="s">
        <v>642</v>
      </c>
      <c r="H38" s="52" t="s">
        <v>5</v>
      </c>
      <c r="I38" s="54"/>
      <c r="J38" s="54" t="s">
        <v>643</v>
      </c>
      <c r="K38" s="52" t="s">
        <v>153</v>
      </c>
      <c r="L38" s="52" t="s">
        <v>655</v>
      </c>
      <c r="M38" s="59">
        <v>24</v>
      </c>
      <c r="N38" s="55" t="s">
        <v>654</v>
      </c>
      <c r="O38" s="55" t="s">
        <v>407</v>
      </c>
      <c r="P38" s="55">
        <v>15</v>
      </c>
      <c r="Q38" s="55">
        <v>2</v>
      </c>
      <c r="R38" s="55" t="s">
        <v>404</v>
      </c>
      <c r="S38" s="55"/>
      <c r="T38" s="52" t="s">
        <v>575</v>
      </c>
      <c r="U38" s="54" t="s">
        <v>574</v>
      </c>
      <c r="V38" s="54"/>
      <c r="W38" s="54"/>
    </row>
    <row r="39" spans="1:23" s="208" customFormat="1" ht="84" customHeight="1">
      <c r="A39" s="56" t="s">
        <v>250</v>
      </c>
      <c r="B39" s="52" t="s">
        <v>283</v>
      </c>
      <c r="C39" s="60">
        <v>31160</v>
      </c>
      <c r="D39" s="203">
        <f ca="1" t="shared" si="1"/>
        <v>38</v>
      </c>
      <c r="E39" s="54" t="s">
        <v>352</v>
      </c>
      <c r="F39" s="55" t="s">
        <v>305</v>
      </c>
      <c r="G39" s="52" t="s">
        <v>338</v>
      </c>
      <c r="H39" s="52" t="s">
        <v>356</v>
      </c>
      <c r="I39" s="52"/>
      <c r="J39" s="52" t="s">
        <v>361</v>
      </c>
      <c r="K39" s="205" t="s">
        <v>153</v>
      </c>
      <c r="L39" s="52" t="s">
        <v>395</v>
      </c>
      <c r="M39" s="52">
        <v>12</v>
      </c>
      <c r="N39" s="52" t="s">
        <v>273</v>
      </c>
      <c r="O39" s="205">
        <v>17</v>
      </c>
      <c r="P39" s="206">
        <v>16</v>
      </c>
      <c r="Q39" s="206">
        <v>16</v>
      </c>
      <c r="R39" s="55" t="s">
        <v>11</v>
      </c>
      <c r="S39" s="207">
        <v>2020</v>
      </c>
      <c r="T39" s="55" t="s">
        <v>577</v>
      </c>
      <c r="U39" s="55" t="s">
        <v>576</v>
      </c>
      <c r="V39" s="206"/>
      <c r="W39" s="54"/>
    </row>
    <row r="40" spans="1:24" ht="75.75" customHeight="1">
      <c r="A40" s="56" t="s">
        <v>251</v>
      </c>
      <c r="B40" s="52" t="s">
        <v>200</v>
      </c>
      <c r="C40" s="60">
        <v>25356</v>
      </c>
      <c r="D40" s="98">
        <f ca="1" t="shared" si="1"/>
        <v>54</v>
      </c>
      <c r="E40" s="54" t="s">
        <v>637</v>
      </c>
      <c r="F40" s="55" t="s">
        <v>638</v>
      </c>
      <c r="G40" s="52" t="s">
        <v>635</v>
      </c>
      <c r="H40" s="52" t="s">
        <v>356</v>
      </c>
      <c r="I40" s="54" t="s">
        <v>35</v>
      </c>
      <c r="J40" s="54" t="s">
        <v>639</v>
      </c>
      <c r="K40" s="52" t="s">
        <v>153</v>
      </c>
      <c r="L40" s="52" t="s">
        <v>671</v>
      </c>
      <c r="M40" s="62">
        <v>28</v>
      </c>
      <c r="N40" s="61"/>
      <c r="O40" s="55"/>
      <c r="P40" s="55">
        <v>38</v>
      </c>
      <c r="Q40" s="55">
        <v>33</v>
      </c>
      <c r="R40" s="55" t="s">
        <v>11</v>
      </c>
      <c r="S40" s="55">
        <v>2020</v>
      </c>
      <c r="T40" s="52" t="s">
        <v>579</v>
      </c>
      <c r="U40" s="52" t="s">
        <v>578</v>
      </c>
      <c r="V40" s="54" t="s">
        <v>678</v>
      </c>
      <c r="W40" s="54"/>
      <c r="X40" s="44"/>
    </row>
    <row r="41" spans="1:24" ht="75" customHeight="1">
      <c r="A41" s="56" t="s">
        <v>693</v>
      </c>
      <c r="B41" s="70" t="s">
        <v>230</v>
      </c>
      <c r="C41" s="71">
        <v>32118</v>
      </c>
      <c r="D41" s="98">
        <f ca="1" t="shared" si="1"/>
        <v>35</v>
      </c>
      <c r="E41" s="73" t="s">
        <v>47</v>
      </c>
      <c r="F41" s="72">
        <v>2010</v>
      </c>
      <c r="G41" s="70" t="s">
        <v>338</v>
      </c>
      <c r="H41" s="70" t="s">
        <v>356</v>
      </c>
      <c r="I41" s="70"/>
      <c r="J41" s="70" t="s">
        <v>138</v>
      </c>
      <c r="K41" s="70" t="s">
        <v>363</v>
      </c>
      <c r="L41" s="70"/>
      <c r="M41" s="90" t="s">
        <v>71</v>
      </c>
      <c r="N41" s="70" t="s">
        <v>497</v>
      </c>
      <c r="O41" s="90">
        <v>22</v>
      </c>
      <c r="P41" s="127">
        <v>13</v>
      </c>
      <c r="Q41" s="72">
        <v>13</v>
      </c>
      <c r="R41" s="72" t="s">
        <v>11</v>
      </c>
      <c r="S41" s="199">
        <v>2020</v>
      </c>
      <c r="T41" s="70" t="s">
        <v>581</v>
      </c>
      <c r="U41" s="73" t="s">
        <v>580</v>
      </c>
      <c r="V41" s="55"/>
      <c r="W41" s="54"/>
      <c r="X41" s="44"/>
    </row>
    <row r="42" spans="1:24" ht="104.25" customHeight="1">
      <c r="A42" s="56" t="s">
        <v>252</v>
      </c>
      <c r="B42" s="52" t="s">
        <v>226</v>
      </c>
      <c r="C42" s="60">
        <v>31542</v>
      </c>
      <c r="D42" s="98">
        <f ca="1" t="shared" si="1"/>
        <v>37</v>
      </c>
      <c r="E42" s="54" t="s">
        <v>47</v>
      </c>
      <c r="F42" s="55">
        <v>2008</v>
      </c>
      <c r="G42" s="52" t="s">
        <v>338</v>
      </c>
      <c r="H42" s="52" t="s">
        <v>356</v>
      </c>
      <c r="I42" s="54"/>
      <c r="J42" s="52" t="s">
        <v>378</v>
      </c>
      <c r="K42" s="52" t="s">
        <v>153</v>
      </c>
      <c r="L42" s="52" t="s">
        <v>285</v>
      </c>
      <c r="M42" s="55">
        <v>41</v>
      </c>
      <c r="N42" s="55"/>
      <c r="O42" s="55"/>
      <c r="P42" s="55">
        <v>15</v>
      </c>
      <c r="Q42" s="55">
        <v>15</v>
      </c>
      <c r="R42" s="55" t="s">
        <v>3</v>
      </c>
      <c r="S42" s="95">
        <v>2019</v>
      </c>
      <c r="T42" s="52" t="s">
        <v>432</v>
      </c>
      <c r="U42" s="52" t="s">
        <v>431</v>
      </c>
      <c r="V42" s="54" t="s">
        <v>679</v>
      </c>
      <c r="W42" s="54"/>
      <c r="X42" s="44"/>
    </row>
    <row r="43" spans="1:24" ht="84.75" customHeight="1">
      <c r="A43" s="56" t="s">
        <v>253</v>
      </c>
      <c r="B43" s="52" t="s">
        <v>416</v>
      </c>
      <c r="C43" s="58">
        <v>33961</v>
      </c>
      <c r="D43" s="112">
        <f ca="1" t="shared" si="1"/>
        <v>30</v>
      </c>
      <c r="E43" s="54" t="s">
        <v>433</v>
      </c>
      <c r="F43" s="52" t="s">
        <v>434</v>
      </c>
      <c r="G43" s="57" t="s">
        <v>366</v>
      </c>
      <c r="H43" s="57" t="s">
        <v>356</v>
      </c>
      <c r="I43" s="57"/>
      <c r="J43" s="52" t="s">
        <v>435</v>
      </c>
      <c r="K43" s="57" t="s">
        <v>364</v>
      </c>
      <c r="L43" s="57"/>
      <c r="M43" s="55" t="s">
        <v>71</v>
      </c>
      <c r="N43" s="57" t="s">
        <v>498</v>
      </c>
      <c r="O43" s="62" t="s">
        <v>499</v>
      </c>
      <c r="P43" s="62">
        <v>11</v>
      </c>
      <c r="Q43" s="62">
        <v>11</v>
      </c>
      <c r="R43" s="62" t="s">
        <v>404</v>
      </c>
      <c r="S43" s="62"/>
      <c r="T43" s="52" t="s">
        <v>484</v>
      </c>
      <c r="U43" s="52" t="s">
        <v>483</v>
      </c>
      <c r="V43" s="61" t="s">
        <v>680</v>
      </c>
      <c r="W43" s="61"/>
      <c r="X43" s="44"/>
    </row>
    <row r="44" spans="1:24" ht="78" customHeight="1">
      <c r="A44" s="138" t="s">
        <v>254</v>
      </c>
      <c r="B44" s="113" t="s">
        <v>491</v>
      </c>
      <c r="C44" s="139">
        <v>34521</v>
      </c>
      <c r="D44" s="140">
        <f ca="1" t="shared" si="1"/>
        <v>29</v>
      </c>
      <c r="E44" s="141" t="s">
        <v>492</v>
      </c>
      <c r="F44" s="113">
        <v>2019</v>
      </c>
      <c r="G44" s="113" t="s">
        <v>53</v>
      </c>
      <c r="H44" s="113" t="s">
        <v>5</v>
      </c>
      <c r="I44" s="113"/>
      <c r="J44" s="113" t="s">
        <v>493</v>
      </c>
      <c r="K44" s="113" t="s">
        <v>32</v>
      </c>
      <c r="L44" s="113" t="s">
        <v>656</v>
      </c>
      <c r="M44" s="70">
        <v>18</v>
      </c>
      <c r="N44" s="113" t="s">
        <v>649</v>
      </c>
      <c r="O44" s="113" t="s">
        <v>407</v>
      </c>
      <c r="P44" s="114">
        <v>5</v>
      </c>
      <c r="Q44" s="114">
        <v>4</v>
      </c>
      <c r="R44" s="114" t="s">
        <v>404</v>
      </c>
      <c r="S44" s="114"/>
      <c r="T44" s="114" t="s">
        <v>583</v>
      </c>
      <c r="U44" s="114" t="s">
        <v>582</v>
      </c>
      <c r="V44" s="114"/>
      <c r="W44" s="91"/>
      <c r="X44" s="44"/>
    </row>
    <row r="45" spans="1:24" ht="83.25" customHeight="1">
      <c r="A45" s="56" t="s">
        <v>255</v>
      </c>
      <c r="B45" s="52" t="s">
        <v>187</v>
      </c>
      <c r="C45" s="60">
        <v>28260</v>
      </c>
      <c r="D45" s="98">
        <f ca="1" t="shared" si="1"/>
        <v>46</v>
      </c>
      <c r="E45" s="54" t="s">
        <v>353</v>
      </c>
      <c r="F45" s="55" t="s">
        <v>319</v>
      </c>
      <c r="G45" s="52" t="s">
        <v>338</v>
      </c>
      <c r="H45" s="52" t="s">
        <v>356</v>
      </c>
      <c r="I45" s="54"/>
      <c r="J45" s="52" t="s">
        <v>380</v>
      </c>
      <c r="K45" s="52" t="s">
        <v>153</v>
      </c>
      <c r="L45" s="52" t="s">
        <v>496</v>
      </c>
      <c r="M45" s="62">
        <v>34</v>
      </c>
      <c r="N45" s="54"/>
      <c r="O45" s="62"/>
      <c r="P45" s="55">
        <v>24</v>
      </c>
      <c r="Q45" s="62">
        <v>24</v>
      </c>
      <c r="R45" s="55" t="s">
        <v>3</v>
      </c>
      <c r="S45" s="55">
        <v>2021</v>
      </c>
      <c r="T45" s="52" t="s">
        <v>585</v>
      </c>
      <c r="U45" s="54" t="s">
        <v>584</v>
      </c>
      <c r="V45" s="54" t="s">
        <v>386</v>
      </c>
      <c r="W45" s="54"/>
      <c r="X45" s="44"/>
    </row>
    <row r="46" spans="1:24" ht="88.5" customHeight="1">
      <c r="A46" s="56" t="s">
        <v>256</v>
      </c>
      <c r="B46" s="70" t="s">
        <v>298</v>
      </c>
      <c r="C46" s="71">
        <v>32337</v>
      </c>
      <c r="D46" s="98">
        <f ca="1" t="shared" si="1"/>
        <v>35</v>
      </c>
      <c r="E46" s="73" t="s">
        <v>630</v>
      </c>
      <c r="F46" s="72" t="s">
        <v>631</v>
      </c>
      <c r="G46" s="70" t="s">
        <v>628</v>
      </c>
      <c r="H46" s="70" t="s">
        <v>356</v>
      </c>
      <c r="I46" s="70"/>
      <c r="J46" s="70" t="s">
        <v>632</v>
      </c>
      <c r="K46" s="70" t="s">
        <v>153</v>
      </c>
      <c r="L46" s="70" t="s">
        <v>330</v>
      </c>
      <c r="M46" s="70">
        <v>24</v>
      </c>
      <c r="N46" s="90" t="s">
        <v>40</v>
      </c>
      <c r="O46" s="158" t="s">
        <v>657</v>
      </c>
      <c r="P46" s="114">
        <v>13</v>
      </c>
      <c r="Q46" s="72">
        <v>4</v>
      </c>
      <c r="R46" s="55" t="s">
        <v>11</v>
      </c>
      <c r="S46" s="72">
        <v>2020</v>
      </c>
      <c r="T46" s="70" t="s">
        <v>587</v>
      </c>
      <c r="U46" s="73" t="s">
        <v>586</v>
      </c>
      <c r="V46" s="55" t="s">
        <v>450</v>
      </c>
      <c r="W46" s="54"/>
      <c r="X46" s="44"/>
    </row>
    <row r="47" spans="1:24" s="133" customFormat="1" ht="102.75" customHeight="1">
      <c r="A47" s="56" t="s">
        <v>324</v>
      </c>
      <c r="B47" s="57" t="s">
        <v>387</v>
      </c>
      <c r="C47" s="58">
        <v>32173</v>
      </c>
      <c r="D47" s="98">
        <f ca="1" t="shared" si="1"/>
        <v>35</v>
      </c>
      <c r="E47" s="54" t="s">
        <v>409</v>
      </c>
      <c r="F47" s="55" t="s">
        <v>410</v>
      </c>
      <c r="G47" s="52" t="s">
        <v>365</v>
      </c>
      <c r="H47" s="52" t="s">
        <v>356</v>
      </c>
      <c r="I47" s="52"/>
      <c r="J47" s="52" t="s">
        <v>411</v>
      </c>
      <c r="K47" s="52" t="s">
        <v>153</v>
      </c>
      <c r="L47" s="52" t="s">
        <v>36</v>
      </c>
      <c r="M47" s="55">
        <v>26</v>
      </c>
      <c r="N47" s="54"/>
      <c r="O47" s="55"/>
      <c r="P47" s="62">
        <v>11</v>
      </c>
      <c r="Q47" s="55">
        <v>11</v>
      </c>
      <c r="R47" s="55" t="s">
        <v>3</v>
      </c>
      <c r="S47" s="55">
        <v>2022</v>
      </c>
      <c r="T47" s="52" t="s">
        <v>589</v>
      </c>
      <c r="U47" s="54" t="s">
        <v>588</v>
      </c>
      <c r="V47" s="55" t="s">
        <v>474</v>
      </c>
      <c r="W47" s="55"/>
      <c r="X47" s="137"/>
    </row>
    <row r="48" spans="1:26" ht="75.75" customHeight="1">
      <c r="A48" s="56" t="s">
        <v>258</v>
      </c>
      <c r="B48" s="52" t="s">
        <v>203</v>
      </c>
      <c r="C48" s="60">
        <v>25044</v>
      </c>
      <c r="D48" s="98">
        <f ca="1" t="shared" si="1"/>
        <v>55</v>
      </c>
      <c r="E48" s="54" t="s">
        <v>354</v>
      </c>
      <c r="F48" s="55" t="s">
        <v>303</v>
      </c>
      <c r="G48" s="52" t="s">
        <v>366</v>
      </c>
      <c r="H48" s="52" t="s">
        <v>356</v>
      </c>
      <c r="I48" s="52"/>
      <c r="J48" s="52" t="s">
        <v>379</v>
      </c>
      <c r="K48" s="52" t="s">
        <v>153</v>
      </c>
      <c r="L48" s="52" t="s">
        <v>196</v>
      </c>
      <c r="M48" s="55">
        <v>19</v>
      </c>
      <c r="N48" s="52"/>
      <c r="O48" s="63"/>
      <c r="P48" s="55">
        <v>36</v>
      </c>
      <c r="Q48" s="55">
        <v>36</v>
      </c>
      <c r="R48" s="55" t="s">
        <v>11</v>
      </c>
      <c r="S48" s="55">
        <v>2020</v>
      </c>
      <c r="T48" s="52" t="s">
        <v>437</v>
      </c>
      <c r="U48" s="54" t="s">
        <v>436</v>
      </c>
      <c r="V48" s="55" t="s">
        <v>292</v>
      </c>
      <c r="W48" s="55"/>
      <c r="X48" s="34"/>
      <c r="Y48" s="34"/>
      <c r="Z48" s="30"/>
    </row>
    <row r="49" spans="1:26" ht="105" customHeight="1">
      <c r="A49" s="56" t="s">
        <v>259</v>
      </c>
      <c r="B49" s="88" t="s">
        <v>331</v>
      </c>
      <c r="C49" s="92">
        <v>36196</v>
      </c>
      <c r="D49" s="98">
        <f ca="1" t="shared" si="1"/>
        <v>24</v>
      </c>
      <c r="E49" s="88" t="s">
        <v>316</v>
      </c>
      <c r="F49" s="88">
        <v>2019</v>
      </c>
      <c r="G49" s="88" t="s">
        <v>338</v>
      </c>
      <c r="H49" s="88" t="s">
        <v>358</v>
      </c>
      <c r="I49" s="88"/>
      <c r="J49" s="88" t="s">
        <v>332</v>
      </c>
      <c r="K49" s="88" t="s">
        <v>153</v>
      </c>
      <c r="L49" s="70" t="s">
        <v>42</v>
      </c>
      <c r="M49" s="70">
        <v>21</v>
      </c>
      <c r="N49" s="70"/>
      <c r="O49" s="70"/>
      <c r="P49" s="70">
        <v>4</v>
      </c>
      <c r="Q49" s="72">
        <v>4</v>
      </c>
      <c r="R49" s="72" t="s">
        <v>11</v>
      </c>
      <c r="S49" s="72">
        <v>2021</v>
      </c>
      <c r="T49" s="72" t="s">
        <v>486</v>
      </c>
      <c r="U49" s="72" t="s">
        <v>485</v>
      </c>
      <c r="V49" s="72" t="s">
        <v>681</v>
      </c>
      <c r="W49" s="9"/>
      <c r="X49" s="34"/>
      <c r="Y49" s="34"/>
      <c r="Z49" s="30"/>
    </row>
    <row r="50" spans="1:26" ht="66" customHeight="1">
      <c r="A50" s="93" t="s">
        <v>260</v>
      </c>
      <c r="B50" s="105" t="s">
        <v>691</v>
      </c>
      <c r="C50" s="106">
        <v>36320</v>
      </c>
      <c r="D50" s="100">
        <f ca="1" t="shared" si="1"/>
        <v>24</v>
      </c>
      <c r="E50" s="105" t="s">
        <v>316</v>
      </c>
      <c r="F50" s="105">
        <v>2019</v>
      </c>
      <c r="G50" s="105" t="s">
        <v>338</v>
      </c>
      <c r="H50" s="105" t="s">
        <v>317</v>
      </c>
      <c r="I50" s="105"/>
      <c r="J50" s="105" t="s">
        <v>204</v>
      </c>
      <c r="K50" s="105" t="s">
        <v>32</v>
      </c>
      <c r="L50" s="94" t="s">
        <v>41</v>
      </c>
      <c r="M50" s="107"/>
      <c r="N50" s="107"/>
      <c r="O50" s="107"/>
      <c r="P50" s="107">
        <v>4</v>
      </c>
      <c r="Q50" s="108">
        <v>4</v>
      </c>
      <c r="R50" s="108"/>
      <c r="S50" s="201" t="s">
        <v>404</v>
      </c>
      <c r="T50" s="108" t="s">
        <v>515</v>
      </c>
      <c r="U50" s="108" t="s">
        <v>514</v>
      </c>
      <c r="V50" s="108"/>
      <c r="W50" s="109"/>
      <c r="X50" s="34"/>
      <c r="Y50" s="34"/>
      <c r="Z50" s="30"/>
    </row>
    <row r="51" spans="1:26" s="133" customFormat="1" ht="53.25" customHeight="1">
      <c r="A51" s="56" t="s">
        <v>261</v>
      </c>
      <c r="B51" s="57" t="s">
        <v>690</v>
      </c>
      <c r="C51" s="58">
        <v>30742</v>
      </c>
      <c r="D51" s="112">
        <f ca="1" t="shared" si="1"/>
        <v>39</v>
      </c>
      <c r="E51" s="61" t="s">
        <v>346</v>
      </c>
      <c r="F51" s="62">
        <v>2006</v>
      </c>
      <c r="G51" s="57" t="s">
        <v>338</v>
      </c>
      <c r="H51" s="57" t="s">
        <v>356</v>
      </c>
      <c r="I51" s="61" t="s">
        <v>66</v>
      </c>
      <c r="J51" s="61" t="s">
        <v>381</v>
      </c>
      <c r="K51" s="57" t="s">
        <v>153</v>
      </c>
      <c r="L51" s="57" t="s">
        <v>36</v>
      </c>
      <c r="M51" s="62">
        <v>15</v>
      </c>
      <c r="N51" s="57"/>
      <c r="O51" s="62"/>
      <c r="P51" s="62">
        <v>17</v>
      </c>
      <c r="Q51" s="62">
        <v>17</v>
      </c>
      <c r="R51" s="62" t="s">
        <v>3</v>
      </c>
      <c r="S51" s="62">
        <v>2019</v>
      </c>
      <c r="T51" s="57" t="s">
        <v>439</v>
      </c>
      <c r="U51" s="61" t="s">
        <v>438</v>
      </c>
      <c r="V51" s="62" t="s">
        <v>440</v>
      </c>
      <c r="W51" s="62"/>
      <c r="X51" s="115"/>
      <c r="Y51" s="115"/>
      <c r="Z51" s="116"/>
    </row>
    <row r="52" spans="1:26" s="143" customFormat="1" ht="94.5" customHeight="1">
      <c r="A52" s="159" t="s">
        <v>505</v>
      </c>
      <c r="B52" s="165" t="s">
        <v>267</v>
      </c>
      <c r="C52" s="164">
        <v>25762</v>
      </c>
      <c r="D52" s="162">
        <f ca="1" t="shared" si="1"/>
        <v>53</v>
      </c>
      <c r="E52" s="160" t="s">
        <v>372</v>
      </c>
      <c r="F52" s="166">
        <v>1991.2008</v>
      </c>
      <c r="G52" s="165" t="s">
        <v>338</v>
      </c>
      <c r="H52" s="165" t="s">
        <v>356</v>
      </c>
      <c r="I52" s="160" t="s">
        <v>268</v>
      </c>
      <c r="J52" s="160" t="s">
        <v>382</v>
      </c>
      <c r="K52" s="165" t="s">
        <v>383</v>
      </c>
      <c r="L52" s="165"/>
      <c r="M52" s="166" t="s">
        <v>71</v>
      </c>
      <c r="N52" s="166"/>
      <c r="O52" s="185"/>
      <c r="P52" s="185" t="s">
        <v>503</v>
      </c>
      <c r="Q52" s="166">
        <v>30</v>
      </c>
      <c r="R52" s="166" t="s">
        <v>228</v>
      </c>
      <c r="S52" s="166">
        <v>2023</v>
      </c>
      <c r="T52" s="165" t="s">
        <v>591</v>
      </c>
      <c r="U52" s="160" t="s">
        <v>590</v>
      </c>
      <c r="V52" s="160" t="s">
        <v>682</v>
      </c>
      <c r="W52" s="160"/>
      <c r="X52" s="115"/>
      <c r="Y52" s="115"/>
      <c r="Z52" s="115"/>
    </row>
    <row r="53" spans="1:26" ht="65.25" customHeight="1">
      <c r="A53" s="159" t="s">
        <v>506</v>
      </c>
      <c r="B53" s="172" t="s">
        <v>476</v>
      </c>
      <c r="C53" s="161">
        <v>31936</v>
      </c>
      <c r="D53" s="173">
        <f ca="1" t="shared" si="1"/>
        <v>36</v>
      </c>
      <c r="E53" s="174" t="s">
        <v>477</v>
      </c>
      <c r="F53" s="172">
        <v>2012</v>
      </c>
      <c r="G53" s="172" t="s">
        <v>53</v>
      </c>
      <c r="H53" s="172" t="s">
        <v>5</v>
      </c>
      <c r="I53" s="195"/>
      <c r="J53" s="172" t="s">
        <v>478</v>
      </c>
      <c r="K53" s="172" t="s">
        <v>672</v>
      </c>
      <c r="L53" s="172"/>
      <c r="M53" s="172" t="s">
        <v>269</v>
      </c>
      <c r="N53" s="172"/>
      <c r="O53" s="172"/>
      <c r="P53" s="167">
        <v>3</v>
      </c>
      <c r="Q53" s="167">
        <v>0</v>
      </c>
      <c r="R53" s="167"/>
      <c r="S53" s="167"/>
      <c r="T53" s="167"/>
      <c r="U53" s="167"/>
      <c r="V53" s="167"/>
      <c r="W53" s="175"/>
      <c r="X53" s="34"/>
      <c r="Y53" s="34"/>
      <c r="Z53" s="30"/>
    </row>
    <row r="54" spans="1:26" s="131" customFormat="1" ht="99.75" customHeight="1">
      <c r="A54" s="56" t="s">
        <v>262</v>
      </c>
      <c r="B54" s="52" t="s">
        <v>210</v>
      </c>
      <c r="C54" s="60">
        <v>27551</v>
      </c>
      <c r="D54" s="98">
        <f ca="1" t="shared" si="1"/>
        <v>48</v>
      </c>
      <c r="E54" s="54" t="s">
        <v>346</v>
      </c>
      <c r="F54" s="55">
        <v>1997</v>
      </c>
      <c r="G54" s="52" t="s">
        <v>366</v>
      </c>
      <c r="H54" s="52" t="s">
        <v>356</v>
      </c>
      <c r="I54" s="52"/>
      <c r="J54" s="52" t="s">
        <v>214</v>
      </c>
      <c r="K54" s="52" t="s">
        <v>153</v>
      </c>
      <c r="L54" s="52" t="s">
        <v>329</v>
      </c>
      <c r="M54" s="198" t="s">
        <v>658</v>
      </c>
      <c r="N54" s="52"/>
      <c r="O54" s="63"/>
      <c r="P54" s="55">
        <v>28</v>
      </c>
      <c r="Q54" s="55">
        <v>28</v>
      </c>
      <c r="R54" s="55" t="s">
        <v>3</v>
      </c>
      <c r="S54" s="55">
        <v>2021</v>
      </c>
      <c r="T54" s="202" t="s">
        <v>593</v>
      </c>
      <c r="U54" s="54" t="s">
        <v>592</v>
      </c>
      <c r="V54" s="55" t="s">
        <v>442</v>
      </c>
      <c r="W54" s="130"/>
      <c r="X54" s="103"/>
      <c r="Y54" s="103"/>
      <c r="Z54" s="104"/>
    </row>
    <row r="55" spans="1:26" s="131" customFormat="1" ht="37.5">
      <c r="A55" s="56" t="s">
        <v>266</v>
      </c>
      <c r="B55" s="52" t="s">
        <v>163</v>
      </c>
      <c r="C55" s="60">
        <v>21277</v>
      </c>
      <c r="D55" s="98">
        <f ca="1" t="shared" si="1"/>
        <v>65</v>
      </c>
      <c r="E55" s="54" t="s">
        <v>346</v>
      </c>
      <c r="F55" s="120">
        <v>1982</v>
      </c>
      <c r="G55" s="97" t="s">
        <v>338</v>
      </c>
      <c r="H55" s="97" t="s">
        <v>356</v>
      </c>
      <c r="I55" s="122" t="s">
        <v>57</v>
      </c>
      <c r="J55" s="119" t="s">
        <v>214</v>
      </c>
      <c r="K55" s="97" t="s">
        <v>153</v>
      </c>
      <c r="L55" s="97" t="s">
        <v>41</v>
      </c>
      <c r="M55" s="120">
        <v>18</v>
      </c>
      <c r="N55" s="123"/>
      <c r="O55" s="125"/>
      <c r="P55" s="120">
        <v>43</v>
      </c>
      <c r="Q55" s="120">
        <v>40</v>
      </c>
      <c r="R55" s="120" t="s">
        <v>11</v>
      </c>
      <c r="S55" s="120">
        <v>2018</v>
      </c>
      <c r="T55" s="129" t="s">
        <v>488</v>
      </c>
      <c r="U55" s="119" t="s">
        <v>487</v>
      </c>
      <c r="V55" s="119" t="s">
        <v>218</v>
      </c>
      <c r="W55" s="121"/>
      <c r="X55" s="103"/>
      <c r="Y55" s="103"/>
      <c r="Z55" s="104"/>
    </row>
    <row r="56" spans="1:26" s="171" customFormat="1" ht="49.5">
      <c r="A56" s="56" t="s">
        <v>274</v>
      </c>
      <c r="B56" s="52" t="s">
        <v>449</v>
      </c>
      <c r="C56" s="60">
        <v>30027</v>
      </c>
      <c r="D56" s="98">
        <f ca="1" t="shared" si="1"/>
        <v>41</v>
      </c>
      <c r="E56" s="119" t="s">
        <v>455</v>
      </c>
      <c r="F56" s="55" t="s">
        <v>412</v>
      </c>
      <c r="G56" s="52" t="s">
        <v>453</v>
      </c>
      <c r="H56" s="52" t="s">
        <v>5</v>
      </c>
      <c r="I56" s="122"/>
      <c r="J56" s="54" t="s">
        <v>456</v>
      </c>
      <c r="K56" s="52" t="s">
        <v>408</v>
      </c>
      <c r="L56" s="52"/>
      <c r="M56" s="55" t="s">
        <v>71</v>
      </c>
      <c r="N56" s="54"/>
      <c r="O56" s="55"/>
      <c r="P56" s="55">
        <v>18</v>
      </c>
      <c r="Q56" s="55">
        <v>8</v>
      </c>
      <c r="R56" s="55" t="s">
        <v>404</v>
      </c>
      <c r="S56" s="55"/>
      <c r="T56" s="57" t="s">
        <v>490</v>
      </c>
      <c r="U56" s="54" t="s">
        <v>489</v>
      </c>
      <c r="V56" s="54" t="s">
        <v>683</v>
      </c>
      <c r="W56" s="121"/>
      <c r="X56" s="186"/>
      <c r="Y56" s="186"/>
      <c r="Z56" s="186"/>
    </row>
    <row r="57" spans="1:26" ht="129.75" customHeight="1">
      <c r="A57" s="187" t="s">
        <v>275</v>
      </c>
      <c r="B57" s="189" t="s">
        <v>217</v>
      </c>
      <c r="C57" s="190">
        <v>32326</v>
      </c>
      <c r="D57" s="156">
        <f ca="1" t="shared" si="1"/>
        <v>35</v>
      </c>
      <c r="E57" s="192" t="s">
        <v>346</v>
      </c>
      <c r="F57" s="193">
        <v>2010</v>
      </c>
      <c r="G57" s="189" t="s">
        <v>338</v>
      </c>
      <c r="H57" s="189" t="s">
        <v>356</v>
      </c>
      <c r="I57" s="196"/>
      <c r="J57" s="189" t="s">
        <v>357</v>
      </c>
      <c r="K57" s="189" t="s">
        <v>153</v>
      </c>
      <c r="L57" s="189" t="s">
        <v>659</v>
      </c>
      <c r="M57" s="193">
        <v>25</v>
      </c>
      <c r="N57" s="189" t="s">
        <v>660</v>
      </c>
      <c r="O57" s="193">
        <v>5</v>
      </c>
      <c r="P57" s="193">
        <v>13</v>
      </c>
      <c r="Q57" s="193">
        <v>13</v>
      </c>
      <c r="R57" s="193" t="s">
        <v>11</v>
      </c>
      <c r="S57" s="193">
        <v>2022</v>
      </c>
      <c r="T57" s="189" t="s">
        <v>595</v>
      </c>
      <c r="U57" s="192" t="s">
        <v>594</v>
      </c>
      <c r="V57" s="193" t="s">
        <v>684</v>
      </c>
      <c r="W57" s="199"/>
      <c r="X57" s="34"/>
      <c r="Y57" s="34"/>
      <c r="Z57" s="30"/>
    </row>
    <row r="58" spans="1:26" ht="93" customHeight="1">
      <c r="A58" s="188" t="s">
        <v>276</v>
      </c>
      <c r="B58" s="134" t="s">
        <v>689</v>
      </c>
      <c r="C58" s="191">
        <v>34016</v>
      </c>
      <c r="D58" s="100">
        <f ca="1" t="shared" si="1"/>
        <v>30</v>
      </c>
      <c r="E58" s="135" t="s">
        <v>320</v>
      </c>
      <c r="F58" s="136" t="s">
        <v>321</v>
      </c>
      <c r="G58" s="134" t="s">
        <v>338</v>
      </c>
      <c r="H58" s="134" t="s">
        <v>356</v>
      </c>
      <c r="I58" s="197"/>
      <c r="J58" s="134" t="s">
        <v>343</v>
      </c>
      <c r="K58" s="134" t="s">
        <v>153</v>
      </c>
      <c r="L58" s="134" t="s">
        <v>322</v>
      </c>
      <c r="M58" s="136"/>
      <c r="N58" s="136"/>
      <c r="O58" s="136"/>
      <c r="P58" s="136">
        <v>10</v>
      </c>
      <c r="Q58" s="136">
        <v>9</v>
      </c>
      <c r="R58" s="136" t="s">
        <v>11</v>
      </c>
      <c r="S58" s="136">
        <v>2020</v>
      </c>
      <c r="T58" s="134" t="s">
        <v>517</v>
      </c>
      <c r="U58" s="134" t="s">
        <v>516</v>
      </c>
      <c r="V58" s="135" t="s">
        <v>475</v>
      </c>
      <c r="W58" s="197"/>
      <c r="X58" s="34"/>
      <c r="Y58" s="34"/>
      <c r="Z58" s="30"/>
    </row>
    <row r="59" spans="1:26" ht="93" customHeight="1">
      <c r="A59" s="96" t="s">
        <v>280</v>
      </c>
      <c r="B59" s="97" t="s">
        <v>281</v>
      </c>
      <c r="C59" s="117">
        <v>25943</v>
      </c>
      <c r="D59" s="98">
        <f ca="1" t="shared" si="1"/>
        <v>52</v>
      </c>
      <c r="E59" s="119" t="s">
        <v>346</v>
      </c>
      <c r="F59" s="120">
        <v>1992</v>
      </c>
      <c r="G59" s="97" t="s">
        <v>338</v>
      </c>
      <c r="H59" s="97" t="s">
        <v>356</v>
      </c>
      <c r="I59" s="194"/>
      <c r="J59" s="97" t="s">
        <v>204</v>
      </c>
      <c r="K59" s="97" t="s">
        <v>153</v>
      </c>
      <c r="L59" s="97" t="s">
        <v>396</v>
      </c>
      <c r="M59" s="120">
        <v>19</v>
      </c>
      <c r="N59" s="97"/>
      <c r="O59" s="124"/>
      <c r="P59" s="120">
        <v>32</v>
      </c>
      <c r="Q59" s="120">
        <v>32</v>
      </c>
      <c r="R59" s="120" t="s">
        <v>3</v>
      </c>
      <c r="S59" s="120">
        <v>2022</v>
      </c>
      <c r="T59" s="97" t="s">
        <v>597</v>
      </c>
      <c r="U59" s="119" t="s">
        <v>596</v>
      </c>
      <c r="V59" s="120" t="s">
        <v>393</v>
      </c>
      <c r="W59" s="130"/>
      <c r="X59" s="34"/>
      <c r="Y59" s="34"/>
      <c r="Z59" s="30"/>
    </row>
    <row r="60" spans="1:23" s="110" customFormat="1" ht="79.5" customHeight="1">
      <c r="A60" s="56" t="s">
        <v>327</v>
      </c>
      <c r="B60" s="52" t="s">
        <v>211</v>
      </c>
      <c r="C60" s="60">
        <v>33133</v>
      </c>
      <c r="D60" s="98">
        <f ca="1" t="shared" si="1"/>
        <v>32</v>
      </c>
      <c r="E60" s="54" t="s">
        <v>633</v>
      </c>
      <c r="F60" s="55" t="s">
        <v>634</v>
      </c>
      <c r="G60" s="52" t="s">
        <v>635</v>
      </c>
      <c r="H60" s="52" t="s">
        <v>356</v>
      </c>
      <c r="I60" s="52"/>
      <c r="J60" s="52" t="s">
        <v>636</v>
      </c>
      <c r="K60" s="52" t="s">
        <v>212</v>
      </c>
      <c r="L60" s="52" t="s">
        <v>42</v>
      </c>
      <c r="M60" s="55">
        <v>27</v>
      </c>
      <c r="N60" s="52"/>
      <c r="O60" s="62"/>
      <c r="P60" s="55">
        <v>11</v>
      </c>
      <c r="Q60" s="55">
        <v>11</v>
      </c>
      <c r="R60" s="55" t="s">
        <v>11</v>
      </c>
      <c r="S60" s="55">
        <v>2020</v>
      </c>
      <c r="T60" s="52" t="s">
        <v>599</v>
      </c>
      <c r="U60" s="61" t="s">
        <v>598</v>
      </c>
      <c r="V60" s="55" t="s">
        <v>277</v>
      </c>
      <c r="W60" s="55"/>
    </row>
    <row r="61" spans="1:25" s="104" customFormat="1" ht="93" customHeight="1">
      <c r="A61" s="209" t="s">
        <v>333</v>
      </c>
      <c r="B61" s="107" t="s">
        <v>600</v>
      </c>
      <c r="C61" s="210">
        <v>34735</v>
      </c>
      <c r="D61" s="211">
        <f ca="1" t="shared" si="1"/>
        <v>28</v>
      </c>
      <c r="E61" s="212" t="s">
        <v>494</v>
      </c>
      <c r="F61" s="107">
        <v>2018</v>
      </c>
      <c r="G61" s="107" t="s">
        <v>53</v>
      </c>
      <c r="H61" s="107" t="s">
        <v>5</v>
      </c>
      <c r="I61" s="107"/>
      <c r="J61" s="107" t="s">
        <v>495</v>
      </c>
      <c r="K61" s="107" t="s">
        <v>32</v>
      </c>
      <c r="L61" s="107"/>
      <c r="M61" s="107"/>
      <c r="N61" s="107"/>
      <c r="O61" s="107"/>
      <c r="P61" s="108">
        <v>9</v>
      </c>
      <c r="Q61" s="108">
        <v>5</v>
      </c>
      <c r="R61" s="108" t="s">
        <v>404</v>
      </c>
      <c r="S61" s="108"/>
      <c r="T61" s="108"/>
      <c r="U61" s="108"/>
      <c r="V61" s="108"/>
      <c r="W61" s="109"/>
      <c r="X61" s="103"/>
      <c r="Y61" s="103"/>
    </row>
    <row r="62" spans="1:25" s="116" customFormat="1" ht="87">
      <c r="A62" s="56" t="s">
        <v>325</v>
      </c>
      <c r="B62" s="111" t="s">
        <v>400</v>
      </c>
      <c r="C62" s="92">
        <v>28483</v>
      </c>
      <c r="D62" s="112">
        <f ca="1" t="shared" si="1"/>
        <v>45</v>
      </c>
      <c r="E62" s="61" t="s">
        <v>401</v>
      </c>
      <c r="F62" s="111" t="s">
        <v>402</v>
      </c>
      <c r="G62" s="111" t="s">
        <v>54</v>
      </c>
      <c r="H62" s="111" t="s">
        <v>5</v>
      </c>
      <c r="I62" s="111"/>
      <c r="J62" s="111" t="s">
        <v>403</v>
      </c>
      <c r="K62" s="111" t="s">
        <v>326</v>
      </c>
      <c r="L62" s="57"/>
      <c r="M62" s="113" t="s">
        <v>71</v>
      </c>
      <c r="N62" s="113" t="s">
        <v>661</v>
      </c>
      <c r="O62" s="113" t="s">
        <v>407</v>
      </c>
      <c r="P62" s="114">
        <v>25</v>
      </c>
      <c r="Q62" s="114">
        <v>6</v>
      </c>
      <c r="R62" s="114" t="s">
        <v>323</v>
      </c>
      <c r="S62" s="114">
        <v>2023</v>
      </c>
      <c r="T62" s="72" t="s">
        <v>519</v>
      </c>
      <c r="U62" s="72" t="s">
        <v>518</v>
      </c>
      <c r="V62" s="114"/>
      <c r="W62" s="109"/>
      <c r="X62" s="115"/>
      <c r="Y62" s="115"/>
    </row>
    <row r="63" spans="1:25" s="104" customFormat="1" ht="69" customHeight="1">
      <c r="A63" s="56" t="s">
        <v>295</v>
      </c>
      <c r="B63" s="52" t="s">
        <v>169</v>
      </c>
      <c r="C63" s="60">
        <v>25591</v>
      </c>
      <c r="D63" s="98">
        <f ca="1" t="shared" si="1"/>
        <v>53</v>
      </c>
      <c r="E63" s="54" t="s">
        <v>346</v>
      </c>
      <c r="F63" s="55">
        <v>1994</v>
      </c>
      <c r="G63" s="52" t="s">
        <v>366</v>
      </c>
      <c r="H63" s="52" t="s">
        <v>356</v>
      </c>
      <c r="I63" s="54" t="s">
        <v>61</v>
      </c>
      <c r="J63" s="54" t="s">
        <v>204</v>
      </c>
      <c r="K63" s="52" t="s">
        <v>153</v>
      </c>
      <c r="L63" s="52" t="s">
        <v>41</v>
      </c>
      <c r="M63" s="76" t="s">
        <v>244</v>
      </c>
      <c r="N63" s="55"/>
      <c r="O63" s="62"/>
      <c r="P63" s="62">
        <v>34</v>
      </c>
      <c r="Q63" s="55">
        <v>34</v>
      </c>
      <c r="R63" s="55" t="s">
        <v>3</v>
      </c>
      <c r="S63" s="55">
        <v>2022</v>
      </c>
      <c r="T63" s="52" t="s">
        <v>602</v>
      </c>
      <c r="U63" s="54" t="s">
        <v>601</v>
      </c>
      <c r="V63" s="54" t="s">
        <v>685</v>
      </c>
      <c r="W63" s="54"/>
      <c r="X63" s="103"/>
      <c r="Y63" s="103"/>
    </row>
    <row r="64" spans="1:25" s="104" customFormat="1" ht="62.25">
      <c r="A64" s="56" t="s">
        <v>335</v>
      </c>
      <c r="B64" s="52" t="s">
        <v>221</v>
      </c>
      <c r="C64" s="60">
        <v>26748</v>
      </c>
      <c r="D64" s="98">
        <f ca="1" t="shared" si="1"/>
        <v>50</v>
      </c>
      <c r="E64" s="54" t="s">
        <v>346</v>
      </c>
      <c r="F64" s="55">
        <v>2012</v>
      </c>
      <c r="G64" s="52" t="s">
        <v>366</v>
      </c>
      <c r="H64" s="52" t="s">
        <v>356</v>
      </c>
      <c r="I64" s="52"/>
      <c r="J64" s="52" t="s">
        <v>204</v>
      </c>
      <c r="K64" s="52" t="s">
        <v>153</v>
      </c>
      <c r="L64" s="52" t="s">
        <v>396</v>
      </c>
      <c r="M64" s="55">
        <v>19</v>
      </c>
      <c r="N64" s="52"/>
      <c r="O64" s="63"/>
      <c r="P64" s="55">
        <v>29</v>
      </c>
      <c r="Q64" s="55">
        <v>20</v>
      </c>
      <c r="R64" s="55" t="s">
        <v>3</v>
      </c>
      <c r="S64" s="55">
        <v>2021</v>
      </c>
      <c r="T64" s="55" t="s">
        <v>604</v>
      </c>
      <c r="U64" s="52" t="s">
        <v>603</v>
      </c>
      <c r="V64" s="54" t="s">
        <v>279</v>
      </c>
      <c r="W64" s="55"/>
      <c r="X64" s="103"/>
      <c r="Y64" s="103"/>
    </row>
    <row r="65" spans="1:25" s="104" customFormat="1" ht="62.25">
      <c r="A65" s="56" t="s">
        <v>336</v>
      </c>
      <c r="B65" s="52" t="s">
        <v>213</v>
      </c>
      <c r="C65" s="60">
        <v>26679</v>
      </c>
      <c r="D65" s="98">
        <f ca="1" t="shared" si="1"/>
        <v>50</v>
      </c>
      <c r="E65" s="54" t="s">
        <v>345</v>
      </c>
      <c r="F65" s="55">
        <v>1991</v>
      </c>
      <c r="G65" s="52" t="s">
        <v>338</v>
      </c>
      <c r="H65" s="52" t="s">
        <v>356</v>
      </c>
      <c r="I65" s="52"/>
      <c r="J65" s="52" t="s">
        <v>204</v>
      </c>
      <c r="K65" s="52" t="s">
        <v>153</v>
      </c>
      <c r="L65" s="52" t="s">
        <v>396</v>
      </c>
      <c r="M65" s="55">
        <v>18</v>
      </c>
      <c r="N65" s="54"/>
      <c r="O65" s="63"/>
      <c r="P65" s="62">
        <v>31</v>
      </c>
      <c r="Q65" s="55">
        <v>31</v>
      </c>
      <c r="R65" s="55" t="s">
        <v>3</v>
      </c>
      <c r="S65" s="55">
        <v>2021</v>
      </c>
      <c r="T65" s="52" t="s">
        <v>606</v>
      </c>
      <c r="U65" s="54" t="s">
        <v>605</v>
      </c>
      <c r="V65" s="55" t="s">
        <v>686</v>
      </c>
      <c r="W65" s="55"/>
      <c r="X65" s="103"/>
      <c r="Y65" s="103"/>
    </row>
    <row r="66" spans="1:26" ht="70.5" customHeight="1">
      <c r="A66" s="93" t="s">
        <v>507</v>
      </c>
      <c r="B66" s="94" t="s">
        <v>441</v>
      </c>
      <c r="C66" s="99">
        <v>34455</v>
      </c>
      <c r="D66" s="100">
        <f ca="1">DATEDIF(C66,TODAY(),"Y")</f>
        <v>29</v>
      </c>
      <c r="E66" s="102" t="s">
        <v>373</v>
      </c>
      <c r="F66" s="101">
        <v>2016</v>
      </c>
      <c r="G66" s="94" t="s">
        <v>338</v>
      </c>
      <c r="H66" s="94" t="s">
        <v>356</v>
      </c>
      <c r="I66" s="94"/>
      <c r="J66" s="94" t="s">
        <v>264</v>
      </c>
      <c r="K66" s="94" t="s">
        <v>264</v>
      </c>
      <c r="L66" s="94"/>
      <c r="M66" s="101"/>
      <c r="N66" s="102"/>
      <c r="O66" s="101"/>
      <c r="P66" s="101">
        <v>7</v>
      </c>
      <c r="Q66" s="101">
        <v>7</v>
      </c>
      <c r="R66" s="101" t="s">
        <v>404</v>
      </c>
      <c r="S66" s="144"/>
      <c r="T66" s="94"/>
      <c r="U66" s="102"/>
      <c r="V66" s="101"/>
      <c r="W66" s="101"/>
      <c r="X66" s="34"/>
      <c r="Y66" s="34"/>
      <c r="Z66" s="30"/>
    </row>
    <row r="67" spans="1:26" s="131" customFormat="1" ht="62.25" customHeight="1">
      <c r="A67" s="56" t="s">
        <v>388</v>
      </c>
      <c r="B67" s="52" t="s">
        <v>189</v>
      </c>
      <c r="C67" s="60">
        <v>33044</v>
      </c>
      <c r="D67" s="98">
        <f ca="1">DATEDIF(C67,TODAY(),"Y")</f>
        <v>33</v>
      </c>
      <c r="E67" s="54" t="s">
        <v>355</v>
      </c>
      <c r="F67" s="59">
        <v>2013</v>
      </c>
      <c r="G67" s="52" t="s">
        <v>338</v>
      </c>
      <c r="H67" s="52" t="s">
        <v>356</v>
      </c>
      <c r="I67" s="52"/>
      <c r="J67" s="52" t="s">
        <v>225</v>
      </c>
      <c r="K67" s="52" t="s">
        <v>265</v>
      </c>
      <c r="L67" s="52"/>
      <c r="M67" s="62" t="s">
        <v>71</v>
      </c>
      <c r="N67" s="57" t="s">
        <v>662</v>
      </c>
      <c r="O67" s="55" t="s">
        <v>663</v>
      </c>
      <c r="P67" s="55">
        <v>13</v>
      </c>
      <c r="Q67" s="55">
        <v>13</v>
      </c>
      <c r="R67" s="55" t="s">
        <v>3</v>
      </c>
      <c r="S67" s="55">
        <v>2021</v>
      </c>
      <c r="T67" s="52" t="s">
        <v>608</v>
      </c>
      <c r="U67" s="54" t="s">
        <v>607</v>
      </c>
      <c r="V67" s="55" t="s">
        <v>687</v>
      </c>
      <c r="W67" s="126"/>
      <c r="X67" s="103"/>
      <c r="Y67" s="103"/>
      <c r="Z67" s="104"/>
    </row>
    <row r="68" spans="1:26" ht="136.5" customHeight="1">
      <c r="A68" s="56" t="s">
        <v>392</v>
      </c>
      <c r="B68" s="57" t="s">
        <v>171</v>
      </c>
      <c r="C68" s="60">
        <v>25663</v>
      </c>
      <c r="D68" s="98">
        <f ca="1">DATEDIF(C68,TODAY(),"Y")</f>
        <v>53</v>
      </c>
      <c r="E68" s="54" t="s">
        <v>398</v>
      </c>
      <c r="F68" s="55">
        <v>1994</v>
      </c>
      <c r="G68" s="52" t="s">
        <v>53</v>
      </c>
      <c r="H68" s="52" t="s">
        <v>5</v>
      </c>
      <c r="I68" s="54"/>
      <c r="J68" s="52" t="s">
        <v>399</v>
      </c>
      <c r="K68" s="52" t="s">
        <v>153</v>
      </c>
      <c r="L68" s="52" t="s">
        <v>396</v>
      </c>
      <c r="M68" s="55">
        <v>18</v>
      </c>
      <c r="N68" s="55"/>
      <c r="O68" s="55"/>
      <c r="P68" s="55">
        <v>33</v>
      </c>
      <c r="Q68" s="55">
        <v>30</v>
      </c>
      <c r="R68" s="55" t="s">
        <v>3</v>
      </c>
      <c r="S68" s="95">
        <v>2022</v>
      </c>
      <c r="T68" s="52" t="s">
        <v>610</v>
      </c>
      <c r="U68" s="52" t="s">
        <v>609</v>
      </c>
      <c r="V68" s="54" t="s">
        <v>473</v>
      </c>
      <c r="W68" s="121"/>
      <c r="X68" s="34"/>
      <c r="Y68" s="34"/>
      <c r="Z68" s="30"/>
    </row>
    <row r="69" spans="1:26" s="131" customFormat="1" ht="62.25">
      <c r="A69" s="56" t="s">
        <v>337</v>
      </c>
      <c r="B69" s="88" t="s">
        <v>463</v>
      </c>
      <c r="C69" s="92">
        <v>35264</v>
      </c>
      <c r="D69" s="98">
        <f ca="1">DATEDIF(C69,TODAY(),"Y")</f>
        <v>27</v>
      </c>
      <c r="E69" s="88" t="s">
        <v>306</v>
      </c>
      <c r="F69" s="88">
        <v>2018</v>
      </c>
      <c r="G69" s="88" t="s">
        <v>338</v>
      </c>
      <c r="H69" s="88" t="s">
        <v>356</v>
      </c>
      <c r="I69" s="88"/>
      <c r="J69" s="88" t="s">
        <v>368</v>
      </c>
      <c r="K69" s="88" t="s">
        <v>33</v>
      </c>
      <c r="L69" s="70"/>
      <c r="M69" s="70" t="s">
        <v>269</v>
      </c>
      <c r="N69" s="70"/>
      <c r="O69" s="70"/>
      <c r="P69" s="70">
        <v>5</v>
      </c>
      <c r="Q69" s="72">
        <v>5</v>
      </c>
      <c r="R69" s="72" t="s">
        <v>323</v>
      </c>
      <c r="S69" s="72">
        <v>2021</v>
      </c>
      <c r="T69" s="70" t="s">
        <v>467</v>
      </c>
      <c r="U69" s="70" t="s">
        <v>466</v>
      </c>
      <c r="V69" s="72" t="s">
        <v>688</v>
      </c>
      <c r="W69" s="48"/>
      <c r="X69" s="103"/>
      <c r="Y69" s="103"/>
      <c r="Z69" s="104"/>
    </row>
    <row r="70" spans="1:26" ht="12">
      <c r="A70" s="46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8"/>
      <c r="R70" s="48"/>
      <c r="S70" s="48"/>
      <c r="T70" s="48"/>
      <c r="U70" s="48"/>
      <c r="V70" s="48"/>
      <c r="W70" s="48"/>
      <c r="X70" s="34"/>
      <c r="Y70" s="34"/>
      <c r="Z70" s="30"/>
    </row>
    <row r="71" spans="1:26" ht="12">
      <c r="A71" s="46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8"/>
      <c r="R71" s="48"/>
      <c r="S71" s="48"/>
      <c r="T71" s="48"/>
      <c r="U71" s="48"/>
      <c r="V71" s="48"/>
      <c r="W71" s="48"/>
      <c r="X71" s="34"/>
      <c r="Y71" s="34"/>
      <c r="Z71" s="30"/>
    </row>
    <row r="72" spans="1:26" ht="12">
      <c r="A72" s="46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8"/>
      <c r="R72" s="48"/>
      <c r="S72" s="48"/>
      <c r="T72" s="48"/>
      <c r="U72" s="48"/>
      <c r="V72" s="48"/>
      <c r="W72" s="48"/>
      <c r="X72" s="34"/>
      <c r="Y72" s="34"/>
      <c r="Z72" s="30"/>
    </row>
    <row r="73" spans="1:26" ht="12">
      <c r="A73" s="46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8"/>
      <c r="R73" s="48"/>
      <c r="S73" s="48"/>
      <c r="T73" s="48"/>
      <c r="U73" s="48"/>
      <c r="V73" s="48"/>
      <c r="W73" s="48"/>
      <c r="X73" s="34"/>
      <c r="Y73" s="34"/>
      <c r="Z73" s="30"/>
    </row>
    <row r="74" spans="1:26" ht="12">
      <c r="A74" s="46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8"/>
      <c r="R74" s="48"/>
      <c r="S74" s="48"/>
      <c r="T74" s="48"/>
      <c r="U74" s="48"/>
      <c r="V74" s="48"/>
      <c r="W74" s="48"/>
      <c r="X74" s="34"/>
      <c r="Y74" s="34"/>
      <c r="Z74" s="30"/>
    </row>
    <row r="75" spans="1:26" ht="12">
      <c r="A75" s="46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8"/>
      <c r="R75" s="48"/>
      <c r="S75" s="48"/>
      <c r="T75" s="48"/>
      <c r="U75" s="48"/>
      <c r="V75" s="48"/>
      <c r="W75" s="48"/>
      <c r="X75" s="34"/>
      <c r="Y75" s="34"/>
      <c r="Z75" s="30"/>
    </row>
    <row r="76" spans="1:26" ht="12">
      <c r="A76" s="46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8"/>
      <c r="R76" s="48"/>
      <c r="S76" s="48"/>
      <c r="T76" s="48"/>
      <c r="U76" s="48"/>
      <c r="V76" s="48"/>
      <c r="W76" s="48"/>
      <c r="X76" s="34"/>
      <c r="Y76" s="34"/>
      <c r="Z76" s="30"/>
    </row>
    <row r="77" spans="1:26" ht="12">
      <c r="A77" s="46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8"/>
      <c r="R77" s="48"/>
      <c r="S77" s="48"/>
      <c r="T77" s="48"/>
      <c r="U77" s="48"/>
      <c r="V77" s="48"/>
      <c r="W77" s="48"/>
      <c r="X77" s="34"/>
      <c r="Y77" s="34"/>
      <c r="Z77" s="30"/>
    </row>
    <row r="78" spans="1:26" ht="12">
      <c r="A78" s="46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8"/>
      <c r="R78" s="48"/>
      <c r="S78" s="48"/>
      <c r="T78" s="48"/>
      <c r="U78" s="48"/>
      <c r="V78" s="48"/>
      <c r="W78" s="48"/>
      <c r="X78" s="34"/>
      <c r="Y78" s="34"/>
      <c r="Z78" s="30"/>
    </row>
    <row r="79" spans="1:26" ht="12">
      <c r="A79" s="46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8"/>
      <c r="R79" s="48"/>
      <c r="S79" s="48"/>
      <c r="T79" s="48"/>
      <c r="U79" s="48"/>
      <c r="V79" s="48"/>
      <c r="W79" s="48"/>
      <c r="X79" s="34"/>
      <c r="Y79" s="34"/>
      <c r="Z79" s="30"/>
    </row>
    <row r="80" spans="1:26" ht="12">
      <c r="A80" s="46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8"/>
      <c r="R80" s="48"/>
      <c r="S80" s="48"/>
      <c r="T80" s="48"/>
      <c r="U80" s="48"/>
      <c r="V80" s="48"/>
      <c r="W80" s="48"/>
      <c r="X80" s="34"/>
      <c r="Y80" s="34"/>
      <c r="Z80" s="30"/>
    </row>
    <row r="81" spans="1:26" ht="12">
      <c r="A81" s="46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8"/>
      <c r="R81" s="48"/>
      <c r="S81" s="48"/>
      <c r="T81" s="48"/>
      <c r="U81" s="48"/>
      <c r="V81" s="48"/>
      <c r="W81" s="48"/>
      <c r="X81" s="34"/>
      <c r="Y81" s="34"/>
      <c r="Z81" s="30"/>
    </row>
    <row r="82" spans="1:26" ht="12">
      <c r="A82" s="46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8"/>
      <c r="R82" s="48"/>
      <c r="S82" s="48"/>
      <c r="T82" s="48"/>
      <c r="U82" s="48"/>
      <c r="V82" s="48"/>
      <c r="W82" s="48"/>
      <c r="X82" s="34"/>
      <c r="Y82" s="34"/>
      <c r="Z82" s="30"/>
    </row>
    <row r="83" spans="1:26" ht="12">
      <c r="A83" s="46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8"/>
      <c r="R83" s="48"/>
      <c r="S83" s="48"/>
      <c r="T83" s="48"/>
      <c r="U83" s="48"/>
      <c r="V83" s="48"/>
      <c r="W83" s="48"/>
      <c r="X83" s="34"/>
      <c r="Y83" s="34"/>
      <c r="Z83" s="30"/>
    </row>
    <row r="84" spans="1:26" ht="12">
      <c r="A84" s="46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8"/>
      <c r="R84" s="48"/>
      <c r="S84" s="48"/>
      <c r="T84" s="48"/>
      <c r="U84" s="48"/>
      <c r="V84" s="48"/>
      <c r="W84" s="48"/>
      <c r="X84" s="34"/>
      <c r="Y84" s="34"/>
      <c r="Z84" s="30"/>
    </row>
    <row r="85" spans="1:26" ht="12">
      <c r="A85" s="46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8"/>
      <c r="R85" s="48"/>
      <c r="S85" s="48"/>
      <c r="T85" s="48"/>
      <c r="U85" s="48"/>
      <c r="V85" s="48"/>
      <c r="W85" s="48"/>
      <c r="X85" s="34"/>
      <c r="Y85" s="34"/>
      <c r="Z85" s="30"/>
    </row>
    <row r="86" spans="1:26" ht="12">
      <c r="A86" s="46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8"/>
      <c r="R86" s="48"/>
      <c r="S86" s="48"/>
      <c r="T86" s="48"/>
      <c r="U86" s="48"/>
      <c r="V86" s="48"/>
      <c r="W86" s="48"/>
      <c r="X86" s="34"/>
      <c r="Y86" s="34"/>
      <c r="Z86" s="30"/>
    </row>
    <row r="87" spans="1:26" ht="12">
      <c r="A87" s="46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8"/>
      <c r="R87" s="48"/>
      <c r="S87" s="48"/>
      <c r="T87" s="48"/>
      <c r="U87" s="48"/>
      <c r="V87" s="48"/>
      <c r="W87" s="48"/>
      <c r="X87" s="34"/>
      <c r="Y87" s="34"/>
      <c r="Z87" s="30"/>
    </row>
    <row r="88" spans="1:26" ht="16.5" customHeight="1">
      <c r="A88" s="46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8"/>
      <c r="R88" s="48"/>
      <c r="S88" s="48"/>
      <c r="T88" s="48"/>
      <c r="U88" s="48"/>
      <c r="V88" s="48"/>
      <c r="W88" s="48"/>
      <c r="X88" s="34"/>
      <c r="Y88" s="34"/>
      <c r="Z88" s="30"/>
    </row>
    <row r="89" spans="1:26" ht="12">
      <c r="A89" s="46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8"/>
      <c r="R89" s="48"/>
      <c r="S89" s="48"/>
      <c r="T89" s="48"/>
      <c r="U89" s="48"/>
      <c r="V89" s="48"/>
      <c r="W89" s="48"/>
      <c r="X89" s="34"/>
      <c r="Y89" s="34"/>
      <c r="Z89" s="30"/>
    </row>
    <row r="90" spans="1:26" ht="12">
      <c r="A90" s="46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8"/>
      <c r="R90" s="48"/>
      <c r="S90" s="48"/>
      <c r="T90" s="48"/>
      <c r="U90" s="48"/>
      <c r="V90" s="48"/>
      <c r="W90" s="48"/>
      <c r="X90" s="34"/>
      <c r="Y90" s="34"/>
      <c r="Z90" s="30"/>
    </row>
    <row r="91" spans="1:26" ht="12">
      <c r="A91" s="46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8"/>
      <c r="R91" s="48"/>
      <c r="S91" s="48"/>
      <c r="T91" s="48"/>
      <c r="U91" s="48"/>
      <c r="V91" s="48"/>
      <c r="W91" s="48"/>
      <c r="X91" s="34"/>
      <c r="Y91" s="34"/>
      <c r="Z91" s="30"/>
    </row>
    <row r="92" spans="1:26" ht="12">
      <c r="A92" s="46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8"/>
      <c r="R92" s="48"/>
      <c r="S92" s="48"/>
      <c r="T92" s="48"/>
      <c r="U92" s="48"/>
      <c r="V92" s="48"/>
      <c r="W92" s="48"/>
      <c r="X92" s="34"/>
      <c r="Y92" s="34"/>
      <c r="Z92" s="30"/>
    </row>
    <row r="93" spans="1:26" ht="12">
      <c r="A93" s="46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8"/>
      <c r="R93" s="48"/>
      <c r="S93" s="48"/>
      <c r="T93" s="48"/>
      <c r="U93" s="48"/>
      <c r="V93" s="48"/>
      <c r="W93" s="48"/>
      <c r="X93" s="34"/>
      <c r="Y93" s="34"/>
      <c r="Z93" s="30"/>
    </row>
    <row r="94" spans="1:26" ht="12">
      <c r="A94" s="46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8"/>
      <c r="R94" s="48"/>
      <c r="S94" s="48"/>
      <c r="T94" s="48"/>
      <c r="U94" s="48"/>
      <c r="V94" s="48"/>
      <c r="W94" s="48"/>
      <c r="X94" s="34"/>
      <c r="Y94" s="34"/>
      <c r="Z94" s="30"/>
    </row>
    <row r="95" spans="1:26" ht="12">
      <c r="A95" s="46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8"/>
      <c r="R95" s="48"/>
      <c r="S95" s="48"/>
      <c r="T95" s="48"/>
      <c r="U95" s="48"/>
      <c r="V95" s="48"/>
      <c r="W95" s="48"/>
      <c r="X95" s="34"/>
      <c r="Y95" s="34"/>
      <c r="Z95" s="30"/>
    </row>
    <row r="96" spans="1:26" ht="12">
      <c r="A96" s="46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8"/>
      <c r="R96" s="48"/>
      <c r="S96" s="48"/>
      <c r="T96" s="48"/>
      <c r="U96" s="48"/>
      <c r="V96" s="48"/>
      <c r="W96" s="48"/>
      <c r="X96" s="34"/>
      <c r="Y96" s="34"/>
      <c r="Z96" s="30"/>
    </row>
    <row r="97" spans="1:26" ht="12">
      <c r="A97" s="46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8"/>
      <c r="R97" s="48"/>
      <c r="S97" s="48"/>
      <c r="T97" s="48"/>
      <c r="U97" s="48"/>
      <c r="V97" s="48"/>
      <c r="W97" s="48"/>
      <c r="X97" s="34"/>
      <c r="Y97" s="34"/>
      <c r="Z97" s="30"/>
    </row>
    <row r="98" spans="1:26" ht="12">
      <c r="A98" s="46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8"/>
      <c r="R98" s="48"/>
      <c r="S98" s="48"/>
      <c r="T98" s="48"/>
      <c r="U98" s="48"/>
      <c r="V98" s="48"/>
      <c r="W98" s="48"/>
      <c r="X98" s="34"/>
      <c r="Y98" s="34"/>
      <c r="Z98" s="30"/>
    </row>
    <row r="99" spans="1:26" ht="12">
      <c r="A99" s="46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8"/>
      <c r="R99" s="48"/>
      <c r="S99" s="48"/>
      <c r="T99" s="48"/>
      <c r="U99" s="48"/>
      <c r="V99" s="48"/>
      <c r="W99" s="48"/>
      <c r="X99" s="34"/>
      <c r="Y99" s="34"/>
      <c r="Z99" s="30"/>
    </row>
    <row r="100" spans="1:26" ht="12">
      <c r="A100" s="46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8"/>
      <c r="R100" s="48"/>
      <c r="S100" s="48"/>
      <c r="T100" s="48"/>
      <c r="U100" s="48"/>
      <c r="V100" s="48"/>
      <c r="W100" s="48"/>
      <c r="X100" s="34"/>
      <c r="Y100" s="34"/>
      <c r="Z100" s="30"/>
    </row>
    <row r="101" spans="1:26" ht="12">
      <c r="A101" s="46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8"/>
      <c r="R101" s="48"/>
      <c r="S101" s="48"/>
      <c r="T101" s="48"/>
      <c r="U101" s="48"/>
      <c r="V101" s="48"/>
      <c r="W101" s="48"/>
      <c r="X101" s="34"/>
      <c r="Y101" s="34"/>
      <c r="Z101" s="30"/>
    </row>
    <row r="102" spans="1:26" ht="12">
      <c r="A102" s="46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8"/>
      <c r="R102" s="48"/>
      <c r="S102" s="48"/>
      <c r="T102" s="48"/>
      <c r="U102" s="48"/>
      <c r="V102" s="48"/>
      <c r="W102" s="48"/>
      <c r="X102" s="34"/>
      <c r="Y102" s="34"/>
      <c r="Z102" s="30"/>
    </row>
    <row r="103" spans="1:26" ht="12">
      <c r="A103" s="46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8"/>
      <c r="R103" s="48"/>
      <c r="S103" s="48"/>
      <c r="T103" s="48"/>
      <c r="U103" s="48"/>
      <c r="V103" s="48"/>
      <c r="W103" s="48"/>
      <c r="X103" s="34"/>
      <c r="Y103" s="34"/>
      <c r="Z103" s="30"/>
    </row>
    <row r="104" spans="1:26" ht="12">
      <c r="A104" s="46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8"/>
      <c r="R104" s="48"/>
      <c r="S104" s="48"/>
      <c r="T104" s="48"/>
      <c r="U104" s="48"/>
      <c r="V104" s="48"/>
      <c r="W104" s="48"/>
      <c r="X104" s="34"/>
      <c r="Y104" s="34"/>
      <c r="Z104" s="30"/>
    </row>
    <row r="105" spans="1:26" ht="12">
      <c r="A105" s="46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8"/>
      <c r="R105" s="48"/>
      <c r="S105" s="48"/>
      <c r="T105" s="48"/>
      <c r="U105" s="48"/>
      <c r="V105" s="48"/>
      <c r="W105" s="48"/>
      <c r="X105" s="34"/>
      <c r="Y105" s="34"/>
      <c r="Z105" s="30"/>
    </row>
    <row r="106" spans="1:26" ht="12">
      <c r="A106" s="46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8"/>
      <c r="R106" s="48"/>
      <c r="S106" s="48"/>
      <c r="T106" s="48"/>
      <c r="U106" s="48"/>
      <c r="V106" s="48"/>
      <c r="W106" s="48"/>
      <c r="X106" s="34"/>
      <c r="Y106" s="34"/>
      <c r="Z106" s="30"/>
    </row>
    <row r="107" spans="1:26" ht="28.5" customHeight="1">
      <c r="A107" s="46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8"/>
      <c r="R107" s="48"/>
      <c r="S107" s="48"/>
      <c r="T107" s="48"/>
      <c r="U107" s="48"/>
      <c r="V107" s="48"/>
      <c r="W107" s="48"/>
      <c r="X107" s="34"/>
      <c r="Y107" s="34"/>
      <c r="Z107" s="30"/>
    </row>
    <row r="108" spans="1:26" ht="12">
      <c r="A108" s="34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8"/>
      <c r="R108" s="48"/>
      <c r="S108" s="48"/>
      <c r="T108" s="48"/>
      <c r="U108" s="48"/>
      <c r="V108" s="48"/>
      <c r="W108" s="48"/>
      <c r="X108" s="34"/>
      <c r="Y108" s="34"/>
      <c r="Z108" s="30"/>
    </row>
    <row r="109" spans="1:26" ht="12">
      <c r="A109" s="34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8"/>
      <c r="R109" s="48"/>
      <c r="S109" s="48"/>
      <c r="T109" s="48"/>
      <c r="U109" s="48"/>
      <c r="V109" s="48"/>
      <c r="W109" s="48"/>
      <c r="X109" s="34"/>
      <c r="Y109" s="34"/>
      <c r="Z109" s="30"/>
    </row>
    <row r="110" spans="1:26" ht="12">
      <c r="A110" s="34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8"/>
      <c r="R110" s="48"/>
      <c r="S110" s="48"/>
      <c r="T110" s="48"/>
      <c r="U110" s="48"/>
      <c r="V110" s="48"/>
      <c r="W110" s="48"/>
      <c r="X110" s="34"/>
      <c r="Y110" s="34"/>
      <c r="Z110" s="30"/>
    </row>
    <row r="111" spans="1:26" ht="12">
      <c r="A111" s="34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8"/>
      <c r="R111" s="48"/>
      <c r="S111" s="48"/>
      <c r="T111" s="48"/>
      <c r="U111" s="48"/>
      <c r="V111" s="48"/>
      <c r="W111" s="48"/>
      <c r="X111" s="34"/>
      <c r="Y111" s="34"/>
      <c r="Z111" s="30"/>
    </row>
    <row r="112" spans="1:26" ht="12">
      <c r="A112" s="34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8"/>
      <c r="R112" s="48"/>
      <c r="S112" s="48"/>
      <c r="T112" s="48"/>
      <c r="U112" s="48"/>
      <c r="V112" s="48"/>
      <c r="W112" s="48"/>
      <c r="X112" s="34"/>
      <c r="Y112" s="34"/>
      <c r="Z112" s="30"/>
    </row>
    <row r="113" spans="1:26" ht="12">
      <c r="A113" s="34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8"/>
      <c r="R113" s="48"/>
      <c r="S113" s="48"/>
      <c r="T113" s="48"/>
      <c r="U113" s="48"/>
      <c r="V113" s="48"/>
      <c r="W113" s="48"/>
      <c r="X113" s="34"/>
      <c r="Y113" s="34"/>
      <c r="Z113" s="30"/>
    </row>
    <row r="114" spans="1:26" ht="12">
      <c r="A114" s="34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8"/>
      <c r="R114" s="48"/>
      <c r="S114" s="48"/>
      <c r="T114" s="48"/>
      <c r="U114" s="48"/>
      <c r="V114" s="48"/>
      <c r="W114" s="48"/>
      <c r="X114" s="34"/>
      <c r="Y114" s="34"/>
      <c r="Z114" s="30"/>
    </row>
    <row r="115" spans="1:26" ht="12">
      <c r="A115" s="34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8"/>
      <c r="R115" s="48"/>
      <c r="S115" s="48"/>
      <c r="T115" s="48"/>
      <c r="U115" s="48"/>
      <c r="V115" s="48"/>
      <c r="W115" s="48"/>
      <c r="X115" s="34"/>
      <c r="Y115" s="34"/>
      <c r="Z115" s="30"/>
    </row>
    <row r="116" spans="1:26" ht="12">
      <c r="A116" s="34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8"/>
      <c r="R116" s="48"/>
      <c r="S116" s="48"/>
      <c r="T116" s="48"/>
      <c r="U116" s="48"/>
      <c r="V116" s="48"/>
      <c r="W116" s="48"/>
      <c r="X116" s="34"/>
      <c r="Y116" s="34"/>
      <c r="Z116" s="30"/>
    </row>
    <row r="117" spans="1:26" ht="12">
      <c r="A117" s="34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8"/>
      <c r="R117" s="48"/>
      <c r="S117" s="48"/>
      <c r="T117" s="48"/>
      <c r="U117" s="48"/>
      <c r="V117" s="48"/>
      <c r="W117" s="48"/>
      <c r="X117" s="34"/>
      <c r="Y117" s="34"/>
      <c r="Z117" s="30"/>
    </row>
    <row r="118" spans="1:26" ht="12">
      <c r="A118" s="34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8"/>
      <c r="R118" s="48"/>
      <c r="S118" s="48"/>
      <c r="T118" s="48"/>
      <c r="U118" s="48"/>
      <c r="V118" s="48"/>
      <c r="W118" s="48"/>
      <c r="X118" s="34"/>
      <c r="Y118" s="34"/>
      <c r="Z118" s="30"/>
    </row>
    <row r="119" spans="1:26" ht="12">
      <c r="A119" s="34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8"/>
      <c r="R119" s="48"/>
      <c r="S119" s="48"/>
      <c r="T119" s="48"/>
      <c r="U119" s="48"/>
      <c r="V119" s="48"/>
      <c r="W119" s="48"/>
      <c r="X119" s="34"/>
      <c r="Y119" s="34"/>
      <c r="Z119" s="30"/>
    </row>
    <row r="120" spans="1:26" ht="12">
      <c r="A120" s="34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8"/>
      <c r="R120" s="48"/>
      <c r="S120" s="48"/>
      <c r="T120" s="48"/>
      <c r="U120" s="48"/>
      <c r="V120" s="48"/>
      <c r="W120" s="48"/>
      <c r="X120" s="34"/>
      <c r="Y120" s="34"/>
      <c r="Z120" s="30"/>
    </row>
    <row r="121" spans="1:26" ht="12">
      <c r="A121" s="34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8"/>
      <c r="R121" s="48"/>
      <c r="S121" s="48"/>
      <c r="T121" s="48"/>
      <c r="U121" s="48"/>
      <c r="V121" s="48"/>
      <c r="W121" s="48"/>
      <c r="X121" s="34"/>
      <c r="Y121" s="34"/>
      <c r="Z121" s="30"/>
    </row>
    <row r="122" spans="1:26" ht="12">
      <c r="A122" s="34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8"/>
      <c r="R122" s="48"/>
      <c r="S122" s="48"/>
      <c r="T122" s="48"/>
      <c r="U122" s="48"/>
      <c r="V122" s="48"/>
      <c r="W122" s="48"/>
      <c r="X122" s="34"/>
      <c r="Y122" s="34"/>
      <c r="Z122" s="30"/>
    </row>
    <row r="123" spans="1:26" ht="12">
      <c r="A123" s="34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8"/>
      <c r="R123" s="48"/>
      <c r="S123" s="48"/>
      <c r="T123" s="48"/>
      <c r="U123" s="48"/>
      <c r="V123" s="48"/>
      <c r="W123" s="48"/>
      <c r="X123" s="34"/>
      <c r="Y123" s="34"/>
      <c r="Z123" s="30"/>
    </row>
    <row r="124" spans="1:26" ht="12">
      <c r="A124" s="34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8"/>
      <c r="R124" s="48"/>
      <c r="S124" s="48"/>
      <c r="T124" s="48"/>
      <c r="U124" s="48"/>
      <c r="V124" s="48"/>
      <c r="W124" s="48"/>
      <c r="X124" s="34"/>
      <c r="Y124" s="34"/>
      <c r="Z124" s="30"/>
    </row>
    <row r="125" spans="1:26" ht="12">
      <c r="A125" s="34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8"/>
      <c r="R125" s="48"/>
      <c r="S125" s="48"/>
      <c r="T125" s="48"/>
      <c r="U125" s="48"/>
      <c r="V125" s="48"/>
      <c r="W125" s="48"/>
      <c r="X125" s="34"/>
      <c r="Y125" s="34"/>
      <c r="Z125" s="30"/>
    </row>
    <row r="126" spans="1:26" ht="12">
      <c r="A126" s="34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8"/>
      <c r="R126" s="48"/>
      <c r="S126" s="48"/>
      <c r="T126" s="48"/>
      <c r="U126" s="48"/>
      <c r="V126" s="48"/>
      <c r="W126" s="48"/>
      <c r="X126" s="34"/>
      <c r="Y126" s="34"/>
      <c r="Z126" s="30"/>
    </row>
    <row r="127" spans="1:26" ht="12">
      <c r="A127" s="34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8"/>
      <c r="R127" s="48"/>
      <c r="S127" s="48"/>
      <c r="T127" s="48"/>
      <c r="U127" s="48"/>
      <c r="V127" s="48"/>
      <c r="W127" s="48"/>
      <c r="X127" s="34"/>
      <c r="Y127" s="34"/>
      <c r="Z127" s="30"/>
    </row>
    <row r="128" spans="1:26" ht="12">
      <c r="A128" s="34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8"/>
      <c r="R128" s="48"/>
      <c r="S128" s="48"/>
      <c r="T128" s="48"/>
      <c r="U128" s="48"/>
      <c r="V128" s="48"/>
      <c r="W128" s="48"/>
      <c r="X128" s="34"/>
      <c r="Y128" s="34"/>
      <c r="Z128" s="30"/>
    </row>
    <row r="129" spans="1:26" ht="12">
      <c r="A129" s="34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8"/>
      <c r="R129" s="48"/>
      <c r="S129" s="48"/>
      <c r="T129" s="48"/>
      <c r="U129" s="48"/>
      <c r="V129" s="48"/>
      <c r="W129" s="48"/>
      <c r="X129" s="34"/>
      <c r="Y129" s="34"/>
      <c r="Z129" s="30"/>
    </row>
    <row r="130" spans="1:26" ht="12">
      <c r="A130" s="34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8"/>
      <c r="R130" s="48"/>
      <c r="S130" s="48"/>
      <c r="T130" s="48"/>
      <c r="U130" s="48"/>
      <c r="V130" s="48"/>
      <c r="W130" s="48"/>
      <c r="X130" s="34"/>
      <c r="Y130" s="34"/>
      <c r="Z130" s="30"/>
    </row>
    <row r="131" spans="1:26" ht="12">
      <c r="A131" s="30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49"/>
      <c r="R131" s="49"/>
      <c r="S131" s="49"/>
      <c r="T131" s="49"/>
      <c r="U131" s="49"/>
      <c r="V131" s="49"/>
      <c r="W131" s="49"/>
      <c r="X131" s="30"/>
      <c r="Y131" s="30"/>
      <c r="Z131" s="30"/>
    </row>
    <row r="132" spans="1:26" ht="12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49"/>
      <c r="R132" s="49"/>
      <c r="S132" s="49"/>
      <c r="T132" s="49"/>
      <c r="U132" s="49"/>
      <c r="V132" s="49"/>
      <c r="W132" s="49"/>
      <c r="X132" s="30"/>
      <c r="Y132" s="30"/>
      <c r="Z132" s="30"/>
    </row>
    <row r="133" spans="1:26" ht="12">
      <c r="A133" s="30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49"/>
      <c r="R133" s="49"/>
      <c r="S133" s="49"/>
      <c r="T133" s="49"/>
      <c r="U133" s="49"/>
      <c r="V133" s="49"/>
      <c r="W133" s="49"/>
      <c r="X133" s="30"/>
      <c r="Y133" s="30"/>
      <c r="Z133" s="30"/>
    </row>
    <row r="134" spans="1:26" ht="12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49"/>
      <c r="R134" s="49"/>
      <c r="S134" s="49"/>
      <c r="T134" s="49"/>
      <c r="U134" s="49"/>
      <c r="V134" s="49"/>
      <c r="W134" s="49"/>
      <c r="X134" s="30"/>
      <c r="Y134" s="30"/>
      <c r="Z134" s="30"/>
    </row>
    <row r="135" spans="1:26" ht="12">
      <c r="A135" s="30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49"/>
      <c r="R135" s="49"/>
      <c r="S135" s="49"/>
      <c r="T135" s="49"/>
      <c r="U135" s="49"/>
      <c r="V135" s="49"/>
      <c r="W135" s="49"/>
      <c r="X135" s="30"/>
      <c r="Y135" s="30"/>
      <c r="Z135" s="30"/>
    </row>
    <row r="136" spans="1:26" ht="12">
      <c r="A136" s="30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49"/>
      <c r="R136" s="49"/>
      <c r="S136" s="49"/>
      <c r="T136" s="49"/>
      <c r="U136" s="49"/>
      <c r="V136" s="49"/>
      <c r="W136" s="49"/>
      <c r="X136" s="30"/>
      <c r="Y136" s="30"/>
      <c r="Z136" s="30"/>
    </row>
    <row r="137" spans="1:26" ht="12">
      <c r="A137" s="30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49"/>
      <c r="R137" s="49"/>
      <c r="S137" s="49"/>
      <c r="T137" s="49"/>
      <c r="U137" s="49"/>
      <c r="V137" s="49"/>
      <c r="W137" s="49"/>
      <c r="X137" s="30"/>
      <c r="Y137" s="30"/>
      <c r="Z137" s="30"/>
    </row>
    <row r="138" spans="1:26" ht="12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49"/>
      <c r="R138" s="49"/>
      <c r="S138" s="49"/>
      <c r="T138" s="49"/>
      <c r="U138" s="49"/>
      <c r="V138" s="49"/>
      <c r="W138" s="49"/>
      <c r="X138" s="30"/>
      <c r="Y138" s="30"/>
      <c r="Z138" s="30"/>
    </row>
    <row r="139" spans="1:26" ht="12">
      <c r="A139" s="30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49"/>
      <c r="R139" s="49"/>
      <c r="S139" s="49"/>
      <c r="T139" s="49"/>
      <c r="U139" s="49"/>
      <c r="V139" s="49"/>
      <c r="W139" s="49"/>
      <c r="X139" s="30"/>
      <c r="Y139" s="30"/>
      <c r="Z139" s="30"/>
    </row>
    <row r="140" spans="1:26" ht="12">
      <c r="A140" s="30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49"/>
      <c r="R140" s="49"/>
      <c r="S140" s="49"/>
      <c r="T140" s="49"/>
      <c r="U140" s="49"/>
      <c r="V140" s="49"/>
      <c r="W140" s="49"/>
      <c r="X140" s="30"/>
      <c r="Y140" s="30"/>
      <c r="Z140" s="30"/>
    </row>
    <row r="141" spans="1:26" ht="12">
      <c r="A141" s="30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49"/>
      <c r="R141" s="49"/>
      <c r="S141" s="49"/>
      <c r="T141" s="49"/>
      <c r="U141" s="49"/>
      <c r="V141" s="49"/>
      <c r="W141" s="49"/>
      <c r="X141" s="30"/>
      <c r="Y141" s="30"/>
      <c r="Z141" s="30"/>
    </row>
    <row r="142" spans="1:26" ht="12">
      <c r="A142" s="30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49"/>
      <c r="R142" s="49"/>
      <c r="S142" s="49"/>
      <c r="T142" s="49"/>
      <c r="U142" s="49"/>
      <c r="V142" s="49"/>
      <c r="W142" s="49"/>
      <c r="X142" s="30"/>
      <c r="Y142" s="30"/>
      <c r="Z142" s="30"/>
    </row>
  </sheetData>
  <sheetProtection/>
  <autoFilter ref="A4:W107">
    <sortState ref="A5:W142">
      <sortCondition sortBy="value" ref="B5:B142"/>
    </sortState>
  </autoFilter>
  <mergeCells count="10">
    <mergeCell ref="V2:V3"/>
    <mergeCell ref="N2:N3"/>
    <mergeCell ref="A1:W1"/>
    <mergeCell ref="K2:K3"/>
    <mergeCell ref="L2:L3"/>
    <mergeCell ref="Q2:Q3"/>
    <mergeCell ref="R2:R3"/>
    <mergeCell ref="B2:B3"/>
    <mergeCell ref="S2:S3"/>
    <mergeCell ref="C2:C3"/>
  </mergeCells>
  <dataValidations count="1">
    <dataValidation type="list" allowBlank="1" showInputMessage="1" showErrorMessage="1" sqref="T577:W65536">
      <formula1>#REF!</formula1>
    </dataValidation>
  </dataValidations>
  <printOptions/>
  <pageMargins left="0.2362204724409449" right="0.15748031496062992" top="0.26" bottom="0.2362204724409449" header="0.27" footer="0.15748031496062992"/>
  <pageSetup fitToHeight="7" fitToWidth="2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3"/>
  <sheetViews>
    <sheetView zoomScalePageLayoutView="0" workbookViewId="0" topLeftCell="A1">
      <selection activeCell="I3" sqref="I3:J3"/>
    </sheetView>
  </sheetViews>
  <sheetFormatPr defaultColWidth="9.00390625" defaultRowHeight="12.75"/>
  <cols>
    <col min="3" max="3" width="12.75390625" style="0" customWidth="1"/>
  </cols>
  <sheetData>
    <row r="1" spans="1:34" ht="12">
      <c r="A1" s="4">
        <v>25</v>
      </c>
      <c r="B1" s="15" t="s">
        <v>169</v>
      </c>
      <c r="C1" s="20">
        <v>25591</v>
      </c>
      <c r="D1" s="28">
        <v>41</v>
      </c>
      <c r="E1" s="3" t="s">
        <v>48</v>
      </c>
      <c r="F1" s="3">
        <v>1994</v>
      </c>
      <c r="G1" s="15" t="s">
        <v>54</v>
      </c>
      <c r="H1" s="15" t="s">
        <v>5</v>
      </c>
      <c r="I1" s="219" t="s">
        <v>61</v>
      </c>
      <c r="J1" s="220"/>
      <c r="K1" s="15" t="s">
        <v>32</v>
      </c>
      <c r="L1" s="15" t="s">
        <v>41</v>
      </c>
      <c r="M1" s="29" t="s">
        <v>142</v>
      </c>
      <c r="N1" s="3" t="s">
        <v>69</v>
      </c>
      <c r="O1" s="3" t="s">
        <v>72</v>
      </c>
      <c r="P1" s="3">
        <v>22</v>
      </c>
      <c r="Q1" s="3" t="s">
        <v>11</v>
      </c>
      <c r="R1" s="3">
        <v>2007</v>
      </c>
      <c r="S1" s="3">
        <v>13</v>
      </c>
      <c r="T1" s="3">
        <v>2010</v>
      </c>
      <c r="U1" s="15" t="s">
        <v>88</v>
      </c>
      <c r="V1" s="22" t="s">
        <v>102</v>
      </c>
      <c r="W1" s="35"/>
      <c r="X1" s="223" t="s">
        <v>118</v>
      </c>
      <c r="Y1" s="223"/>
      <c r="AA1" s="224"/>
      <c r="AB1" s="224"/>
      <c r="AC1" s="30"/>
      <c r="AD1" s="30"/>
      <c r="AE1" s="32"/>
      <c r="AF1" s="30"/>
      <c r="AG1" s="30"/>
      <c r="AH1" s="30"/>
    </row>
    <row r="2" spans="1:34" ht="12">
      <c r="A2" s="4">
        <v>26</v>
      </c>
      <c r="B2" s="15" t="s">
        <v>167</v>
      </c>
      <c r="C2" s="20">
        <v>22437</v>
      </c>
      <c r="D2" s="28">
        <v>50</v>
      </c>
      <c r="E2" s="3" t="s">
        <v>48</v>
      </c>
      <c r="F2" s="3">
        <v>1989</v>
      </c>
      <c r="G2" s="15" t="s">
        <v>54</v>
      </c>
      <c r="H2" s="15" t="s">
        <v>5</v>
      </c>
      <c r="I2" s="219" t="s">
        <v>61</v>
      </c>
      <c r="J2" s="220"/>
      <c r="K2" s="15" t="s">
        <v>32</v>
      </c>
      <c r="L2" s="15" t="s">
        <v>41</v>
      </c>
      <c r="M2" s="3">
        <v>20</v>
      </c>
      <c r="N2" s="21" t="s">
        <v>168</v>
      </c>
      <c r="O2" s="3">
        <v>2</v>
      </c>
      <c r="P2" s="3">
        <v>31</v>
      </c>
      <c r="Q2" s="3" t="s">
        <v>11</v>
      </c>
      <c r="R2" s="3">
        <v>2009</v>
      </c>
      <c r="S2" s="3">
        <v>13</v>
      </c>
      <c r="T2" s="3">
        <v>2009</v>
      </c>
      <c r="U2" s="15" t="s">
        <v>89</v>
      </c>
      <c r="V2" s="22" t="s">
        <v>101</v>
      </c>
      <c r="W2" s="35"/>
      <c r="X2" s="223" t="s">
        <v>119</v>
      </c>
      <c r="Y2" s="223"/>
      <c r="AA2" s="224"/>
      <c r="AB2" s="224"/>
      <c r="AC2" s="30"/>
      <c r="AD2" s="30"/>
      <c r="AE2" s="32"/>
      <c r="AF2" s="30"/>
      <c r="AG2" s="30"/>
      <c r="AH2" s="30"/>
    </row>
    <row r="3" spans="1:34" ht="12">
      <c r="A3" s="4">
        <v>27</v>
      </c>
      <c r="B3" s="15" t="s">
        <v>184</v>
      </c>
      <c r="C3" s="20">
        <v>18998</v>
      </c>
      <c r="D3" s="28">
        <v>59</v>
      </c>
      <c r="E3" s="3" t="s">
        <v>49</v>
      </c>
      <c r="F3" s="3">
        <v>1973</v>
      </c>
      <c r="G3" s="15" t="s">
        <v>53</v>
      </c>
      <c r="H3" s="15" t="s">
        <v>5</v>
      </c>
      <c r="I3" s="219" t="s">
        <v>62</v>
      </c>
      <c r="J3" s="220"/>
      <c r="K3" s="15" t="s">
        <v>32</v>
      </c>
      <c r="L3" s="15" t="s">
        <v>196</v>
      </c>
      <c r="M3" s="28">
        <v>24</v>
      </c>
      <c r="N3" s="3"/>
      <c r="O3" s="3"/>
      <c r="P3" s="3" t="s">
        <v>149</v>
      </c>
      <c r="Q3" s="3"/>
      <c r="R3" s="3"/>
      <c r="S3" s="3">
        <v>14</v>
      </c>
      <c r="T3" s="3">
        <v>2002</v>
      </c>
      <c r="U3" s="15" t="s">
        <v>90</v>
      </c>
      <c r="V3" s="221" t="s">
        <v>44</v>
      </c>
      <c r="W3" s="222"/>
      <c r="X3" s="223" t="s">
        <v>120</v>
      </c>
      <c r="Y3" s="223"/>
      <c r="AA3" s="224"/>
      <c r="AB3" s="224"/>
      <c r="AC3" s="30"/>
      <c r="AD3" s="30"/>
      <c r="AE3" s="32"/>
      <c r="AF3" s="30"/>
      <c r="AG3" s="30"/>
      <c r="AH3" s="30"/>
    </row>
    <row r="4" spans="1:34" ht="12">
      <c r="A4" s="4">
        <v>28</v>
      </c>
      <c r="B4" s="15" t="s">
        <v>172</v>
      </c>
      <c r="C4" s="20">
        <v>27215</v>
      </c>
      <c r="D4" s="28">
        <v>37</v>
      </c>
      <c r="E4" s="3" t="s">
        <v>48</v>
      </c>
      <c r="F4" s="3">
        <v>1995</v>
      </c>
      <c r="G4" s="15" t="s">
        <v>53</v>
      </c>
      <c r="H4" s="15" t="s">
        <v>5</v>
      </c>
      <c r="I4" s="219" t="s">
        <v>63</v>
      </c>
      <c r="J4" s="220"/>
      <c r="K4" s="15" t="s">
        <v>32</v>
      </c>
      <c r="L4" s="15" t="s">
        <v>41</v>
      </c>
      <c r="M4" s="3">
        <v>20</v>
      </c>
      <c r="N4" s="3"/>
      <c r="O4" s="3"/>
      <c r="P4" s="3">
        <v>16</v>
      </c>
      <c r="Q4" s="3" t="s">
        <v>11</v>
      </c>
      <c r="R4" s="3">
        <v>2007</v>
      </c>
      <c r="S4" s="3">
        <v>13</v>
      </c>
      <c r="T4" s="3">
        <v>2008</v>
      </c>
      <c r="U4" s="15" t="s">
        <v>91</v>
      </c>
      <c r="V4" s="22" t="s">
        <v>102</v>
      </c>
      <c r="W4" s="35"/>
      <c r="X4" s="223" t="s">
        <v>121</v>
      </c>
      <c r="Y4" s="223"/>
      <c r="AA4" s="224"/>
      <c r="AB4" s="224"/>
      <c r="AC4" s="30"/>
      <c r="AD4" s="30"/>
      <c r="AE4" s="32"/>
      <c r="AF4" s="30"/>
      <c r="AG4" s="30"/>
      <c r="AH4" s="30"/>
    </row>
    <row r="5" spans="1:34" ht="12">
      <c r="A5" s="4">
        <v>29</v>
      </c>
      <c r="B5" s="15" t="s">
        <v>163</v>
      </c>
      <c r="C5" s="20">
        <v>21277</v>
      </c>
      <c r="D5" s="28">
        <v>53</v>
      </c>
      <c r="E5" s="3" t="s">
        <v>48</v>
      </c>
      <c r="F5" s="3">
        <v>1982</v>
      </c>
      <c r="G5" s="15" t="s">
        <v>53</v>
      </c>
      <c r="H5" s="15" t="s">
        <v>5</v>
      </c>
      <c r="I5" s="219" t="s">
        <v>57</v>
      </c>
      <c r="J5" s="220"/>
      <c r="K5" s="15" t="s">
        <v>32</v>
      </c>
      <c r="L5" s="15" t="s">
        <v>41</v>
      </c>
      <c r="M5" s="3">
        <v>17</v>
      </c>
      <c r="N5" s="21"/>
      <c r="O5" s="3"/>
      <c r="P5" s="3" t="s">
        <v>150</v>
      </c>
      <c r="Q5" s="3" t="s">
        <v>3</v>
      </c>
      <c r="R5" s="3">
        <v>2007</v>
      </c>
      <c r="S5" s="3">
        <v>14</v>
      </c>
      <c r="T5" s="3">
        <v>2008</v>
      </c>
      <c r="U5" s="15" t="s">
        <v>91</v>
      </c>
      <c r="V5" s="22" t="s">
        <v>99</v>
      </c>
      <c r="W5" s="35"/>
      <c r="X5" s="223" t="s">
        <v>122</v>
      </c>
      <c r="Y5" s="223"/>
      <c r="AA5" s="224"/>
      <c r="AB5" s="224"/>
      <c r="AC5" s="30"/>
      <c r="AD5" s="30"/>
      <c r="AE5" s="32"/>
      <c r="AF5" s="30"/>
      <c r="AG5" s="30"/>
      <c r="AH5" s="30"/>
    </row>
    <row r="6" spans="1:34" ht="12">
      <c r="A6" s="4">
        <v>30</v>
      </c>
      <c r="B6" s="15" t="s">
        <v>165</v>
      </c>
      <c r="C6" s="20">
        <v>26755</v>
      </c>
      <c r="D6" s="28">
        <v>38</v>
      </c>
      <c r="E6" s="3" t="s">
        <v>48</v>
      </c>
      <c r="F6" s="3">
        <v>2001</v>
      </c>
      <c r="G6" s="15" t="s">
        <v>54</v>
      </c>
      <c r="H6" s="15" t="s">
        <v>5</v>
      </c>
      <c r="I6" s="219" t="s">
        <v>57</v>
      </c>
      <c r="J6" s="220"/>
      <c r="K6" s="15" t="s">
        <v>32</v>
      </c>
      <c r="L6" s="15" t="s">
        <v>41</v>
      </c>
      <c r="M6" s="28">
        <v>17</v>
      </c>
      <c r="N6" s="21"/>
      <c r="O6" s="3"/>
      <c r="P6" s="3">
        <v>19</v>
      </c>
      <c r="Q6" s="3" t="s">
        <v>11</v>
      </c>
      <c r="R6" s="3">
        <v>2008</v>
      </c>
      <c r="S6" s="3">
        <v>13</v>
      </c>
      <c r="T6" s="3">
        <v>2002</v>
      </c>
      <c r="U6" s="15" t="s">
        <v>92</v>
      </c>
      <c r="V6" s="22" t="s">
        <v>102</v>
      </c>
      <c r="W6" s="35"/>
      <c r="X6" s="223" t="s">
        <v>121</v>
      </c>
      <c r="Y6" s="223"/>
      <c r="AA6" s="224"/>
      <c r="AB6" s="224"/>
      <c r="AC6" s="30"/>
      <c r="AD6" s="30"/>
      <c r="AE6" s="32"/>
      <c r="AF6" s="30"/>
      <c r="AG6" s="30"/>
      <c r="AH6" s="30"/>
    </row>
    <row r="7" spans="1:34" ht="12">
      <c r="A7" s="4">
        <v>31</v>
      </c>
      <c r="B7" s="15" t="s">
        <v>171</v>
      </c>
      <c r="C7" s="20">
        <v>25663</v>
      </c>
      <c r="D7" s="28">
        <v>41</v>
      </c>
      <c r="E7" s="3" t="s">
        <v>48</v>
      </c>
      <c r="F7" s="3">
        <v>1994</v>
      </c>
      <c r="G7" s="15" t="s">
        <v>54</v>
      </c>
      <c r="H7" s="15" t="s">
        <v>5</v>
      </c>
      <c r="I7" s="219" t="s">
        <v>63</v>
      </c>
      <c r="J7" s="220"/>
      <c r="K7" s="15" t="s">
        <v>32</v>
      </c>
      <c r="L7" s="15" t="s">
        <v>41</v>
      </c>
      <c r="M7" s="28">
        <v>20</v>
      </c>
      <c r="N7" s="3" t="s">
        <v>69</v>
      </c>
      <c r="O7" s="3" t="s">
        <v>72</v>
      </c>
      <c r="P7" s="3">
        <v>22</v>
      </c>
      <c r="Q7" s="3" t="s">
        <v>3</v>
      </c>
      <c r="R7" s="3">
        <v>2007</v>
      </c>
      <c r="S7" s="3">
        <v>14</v>
      </c>
      <c r="T7" s="3">
        <v>2007</v>
      </c>
      <c r="U7" s="15" t="s">
        <v>93</v>
      </c>
      <c r="V7" s="22" t="s">
        <v>100</v>
      </c>
      <c r="W7" s="35"/>
      <c r="X7" s="223" t="s">
        <v>123</v>
      </c>
      <c r="Y7" s="223"/>
      <c r="AA7" s="224"/>
      <c r="AB7" s="224"/>
      <c r="AC7" s="30"/>
      <c r="AD7" s="30"/>
      <c r="AE7" s="32"/>
      <c r="AF7" s="30"/>
      <c r="AG7" s="30"/>
      <c r="AH7" s="30"/>
    </row>
    <row r="8" spans="1:34" ht="12">
      <c r="A8" s="4">
        <v>32</v>
      </c>
      <c r="B8" s="15" t="s">
        <v>164</v>
      </c>
      <c r="C8" s="20">
        <v>19960</v>
      </c>
      <c r="D8" s="28">
        <v>57</v>
      </c>
      <c r="E8" s="3" t="s">
        <v>50</v>
      </c>
      <c r="F8" s="3">
        <v>1976</v>
      </c>
      <c r="G8" s="15" t="s">
        <v>53</v>
      </c>
      <c r="H8" s="15" t="s">
        <v>5</v>
      </c>
      <c r="I8" s="219" t="s">
        <v>64</v>
      </c>
      <c r="J8" s="220"/>
      <c r="K8" s="15" t="s">
        <v>32</v>
      </c>
      <c r="L8" s="15" t="s">
        <v>41</v>
      </c>
      <c r="M8" s="3">
        <v>17</v>
      </c>
      <c r="N8" s="3"/>
      <c r="O8" s="3"/>
      <c r="P8" s="3" t="s">
        <v>151</v>
      </c>
      <c r="Q8" s="3" t="s">
        <v>11</v>
      </c>
      <c r="R8" s="3">
        <v>2003</v>
      </c>
      <c r="S8" s="3">
        <v>13</v>
      </c>
      <c r="T8" s="3">
        <v>2007</v>
      </c>
      <c r="U8" s="15" t="s">
        <v>94</v>
      </c>
      <c r="V8" s="22" t="s">
        <v>100</v>
      </c>
      <c r="W8" s="35"/>
      <c r="X8" s="223" t="s">
        <v>124</v>
      </c>
      <c r="Y8" s="223"/>
      <c r="AA8" s="224"/>
      <c r="AB8" s="224"/>
      <c r="AC8" s="30"/>
      <c r="AD8" s="30"/>
      <c r="AE8" s="32"/>
      <c r="AF8" s="30"/>
      <c r="AG8" s="30"/>
      <c r="AH8" s="30"/>
    </row>
    <row r="9" spans="1:34" ht="12">
      <c r="A9" s="4">
        <v>37</v>
      </c>
      <c r="B9" s="15" t="s">
        <v>166</v>
      </c>
      <c r="C9" s="20">
        <v>22239</v>
      </c>
      <c r="D9" s="28">
        <v>51</v>
      </c>
      <c r="E9" s="3" t="s">
        <v>48</v>
      </c>
      <c r="F9" s="3">
        <v>1982</v>
      </c>
      <c r="G9" s="15" t="s">
        <v>53</v>
      </c>
      <c r="H9" s="15" t="s">
        <v>5</v>
      </c>
      <c r="I9" s="219" t="s">
        <v>63</v>
      </c>
      <c r="J9" s="220"/>
      <c r="K9" s="15" t="s">
        <v>32</v>
      </c>
      <c r="L9" s="15" t="s">
        <v>41</v>
      </c>
      <c r="M9" s="3">
        <v>20</v>
      </c>
      <c r="N9" s="3"/>
      <c r="O9" s="3"/>
      <c r="P9" s="3">
        <v>29</v>
      </c>
      <c r="Q9" s="3" t="s">
        <v>3</v>
      </c>
      <c r="R9" s="3">
        <v>2008</v>
      </c>
      <c r="S9" s="3">
        <v>14</v>
      </c>
      <c r="T9" s="3">
        <v>2007</v>
      </c>
      <c r="U9" s="15" t="s">
        <v>96</v>
      </c>
      <c r="V9" s="22" t="s">
        <v>99</v>
      </c>
      <c r="W9" s="35"/>
      <c r="X9" s="223" t="s">
        <v>126</v>
      </c>
      <c r="Y9" s="223"/>
      <c r="AA9" s="224"/>
      <c r="AB9" s="224"/>
      <c r="AC9" s="30"/>
      <c r="AD9" s="30"/>
      <c r="AE9" s="32"/>
      <c r="AF9" s="30"/>
      <c r="AG9" s="30"/>
      <c r="AH9" s="30"/>
    </row>
    <row r="10" spans="1:34" ht="12">
      <c r="A10" s="4">
        <v>38</v>
      </c>
      <c r="B10" s="15" t="s">
        <v>170</v>
      </c>
      <c r="C10" s="20">
        <v>29166</v>
      </c>
      <c r="D10" s="28">
        <v>32</v>
      </c>
      <c r="E10" s="3" t="s">
        <v>48</v>
      </c>
      <c r="F10" s="3">
        <v>2001</v>
      </c>
      <c r="G10" s="15" t="s">
        <v>53</v>
      </c>
      <c r="H10" s="15" t="s">
        <v>5</v>
      </c>
      <c r="I10" s="219" t="s">
        <v>57</v>
      </c>
      <c r="J10" s="220"/>
      <c r="K10" s="15" t="s">
        <v>32</v>
      </c>
      <c r="L10" s="15" t="s">
        <v>41</v>
      </c>
      <c r="M10" s="28">
        <v>20</v>
      </c>
      <c r="N10" s="3"/>
      <c r="O10" s="3"/>
      <c r="P10" s="3">
        <v>9</v>
      </c>
      <c r="Q10" s="3" t="s">
        <v>11</v>
      </c>
      <c r="R10" s="3">
        <v>2007</v>
      </c>
      <c r="S10" s="3">
        <v>12</v>
      </c>
      <c r="T10" s="3">
        <v>2006</v>
      </c>
      <c r="U10" s="15" t="s">
        <v>97</v>
      </c>
      <c r="V10" s="22" t="s">
        <v>102</v>
      </c>
      <c r="W10" s="35"/>
      <c r="X10" s="223" t="s">
        <v>127</v>
      </c>
      <c r="Y10" s="223"/>
      <c r="AA10" s="224"/>
      <c r="AB10" s="224"/>
      <c r="AC10" s="30"/>
      <c r="AD10" s="30"/>
      <c r="AE10" s="32"/>
      <c r="AF10" s="30"/>
      <c r="AG10" s="30"/>
      <c r="AH10" s="30"/>
    </row>
    <row r="11" spans="1:31" ht="12">
      <c r="A11" s="4">
        <v>76</v>
      </c>
      <c r="B11" s="15" t="s">
        <v>205</v>
      </c>
      <c r="C11" s="20">
        <v>23968</v>
      </c>
      <c r="D11" s="3">
        <v>46</v>
      </c>
      <c r="E11" s="15">
        <v>4</v>
      </c>
      <c r="F11" s="3">
        <v>2010</v>
      </c>
      <c r="G11" s="15" t="s">
        <v>54</v>
      </c>
      <c r="H11" s="15" t="s">
        <v>5</v>
      </c>
      <c r="I11" s="25"/>
      <c r="J11" s="15" t="s">
        <v>206</v>
      </c>
      <c r="K11" s="15" t="s">
        <v>204</v>
      </c>
      <c r="L11" s="15"/>
      <c r="M11" s="15"/>
      <c r="N11" s="15"/>
      <c r="O11" s="15"/>
      <c r="P11" s="3">
        <v>27</v>
      </c>
      <c r="Q11" s="3" t="s">
        <v>11</v>
      </c>
      <c r="R11" s="3"/>
      <c r="S11" s="3"/>
      <c r="T11" s="3">
        <v>2009</v>
      </c>
      <c r="U11" s="3" t="s">
        <v>207</v>
      </c>
      <c r="V11" s="3"/>
      <c r="W11" s="3"/>
      <c r="X11" s="3"/>
      <c r="AC11" s="5"/>
      <c r="AE11" s="2"/>
    </row>
    <row r="12" spans="1:31" ht="12">
      <c r="A12" s="4">
        <v>77</v>
      </c>
      <c r="B12" s="15" t="s">
        <v>208</v>
      </c>
      <c r="C12" s="20">
        <v>25952</v>
      </c>
      <c r="D12" s="3">
        <v>39</v>
      </c>
      <c r="E12" s="15" t="s">
        <v>139</v>
      </c>
      <c r="F12" s="3">
        <v>1990</v>
      </c>
      <c r="G12" s="15" t="s">
        <v>53</v>
      </c>
      <c r="H12" s="15" t="s">
        <v>140</v>
      </c>
      <c r="I12" s="25"/>
      <c r="J12" s="15" t="s">
        <v>204</v>
      </c>
      <c r="K12" s="15" t="s">
        <v>204</v>
      </c>
      <c r="L12" s="15"/>
      <c r="M12" s="15"/>
      <c r="N12" s="15"/>
      <c r="O12" s="15"/>
      <c r="P12" s="3">
        <v>21</v>
      </c>
      <c r="Q12" s="3" t="s">
        <v>11</v>
      </c>
      <c r="R12" s="3">
        <v>2007</v>
      </c>
      <c r="S12" s="3"/>
      <c r="T12" s="3"/>
      <c r="U12" s="3"/>
      <c r="V12" s="3"/>
      <c r="W12" s="3"/>
      <c r="X12" s="3"/>
      <c r="AC12" s="5"/>
      <c r="AE12" s="2"/>
    </row>
    <row r="13" spans="1:34" ht="12">
      <c r="A13" s="4">
        <f>A12+1</f>
        <v>78</v>
      </c>
      <c r="B13" s="23" t="s">
        <v>194</v>
      </c>
      <c r="C13" s="24">
        <v>31542</v>
      </c>
      <c r="D13" s="36">
        <v>25</v>
      </c>
      <c r="E13" s="27" t="s">
        <v>47</v>
      </c>
      <c r="F13" s="27">
        <v>2008</v>
      </c>
      <c r="G13" s="23" t="s">
        <v>53</v>
      </c>
      <c r="H13" s="15" t="s">
        <v>5</v>
      </c>
      <c r="I13" s="26"/>
      <c r="J13" s="27" t="s">
        <v>67</v>
      </c>
      <c r="K13" s="15" t="s">
        <v>32</v>
      </c>
      <c r="L13" s="15" t="s">
        <v>195</v>
      </c>
      <c r="M13" s="27">
        <v>23</v>
      </c>
      <c r="N13" s="27"/>
      <c r="O13" s="3"/>
      <c r="P13" s="27">
        <v>3</v>
      </c>
      <c r="Q13" s="3" t="s">
        <v>12</v>
      </c>
      <c r="R13" s="27">
        <v>2010</v>
      </c>
      <c r="S13" s="27">
        <v>8</v>
      </c>
      <c r="T13" s="27">
        <v>2010</v>
      </c>
      <c r="U13" s="23"/>
      <c r="V13" s="22"/>
      <c r="W13" s="35"/>
      <c r="X13" s="22" t="s">
        <v>131</v>
      </c>
      <c r="Y13" s="22" t="s">
        <v>131</v>
      </c>
      <c r="AA13" s="30"/>
      <c r="AB13" s="33"/>
      <c r="AC13" s="30"/>
      <c r="AD13" s="30"/>
      <c r="AE13" s="32"/>
      <c r="AF13" s="30"/>
      <c r="AG13" s="30"/>
      <c r="AH13" s="30"/>
    </row>
  </sheetData>
  <sheetProtection/>
  <mergeCells count="31">
    <mergeCell ref="I10:J10"/>
    <mergeCell ref="X10:Y10"/>
    <mergeCell ref="AA10:AB10"/>
    <mergeCell ref="I8:J8"/>
    <mergeCell ref="X8:Y8"/>
    <mergeCell ref="AA8:AB8"/>
    <mergeCell ref="I9:J9"/>
    <mergeCell ref="X9:Y9"/>
    <mergeCell ref="AA9:AB9"/>
    <mergeCell ref="I6:J6"/>
    <mergeCell ref="X6:Y6"/>
    <mergeCell ref="AA6:AB6"/>
    <mergeCell ref="I7:J7"/>
    <mergeCell ref="X7:Y7"/>
    <mergeCell ref="AA7:AB7"/>
    <mergeCell ref="I4:J4"/>
    <mergeCell ref="X4:Y4"/>
    <mergeCell ref="AA4:AB4"/>
    <mergeCell ref="I5:J5"/>
    <mergeCell ref="X5:Y5"/>
    <mergeCell ref="AA5:AB5"/>
    <mergeCell ref="I3:J3"/>
    <mergeCell ref="V3:W3"/>
    <mergeCell ref="X3:Y3"/>
    <mergeCell ref="AA3:AB3"/>
    <mergeCell ref="I1:J1"/>
    <mergeCell ref="X1:Y1"/>
    <mergeCell ref="AA1:AB1"/>
    <mergeCell ref="I2:J2"/>
    <mergeCell ref="X2:Y2"/>
    <mergeCell ref="AA2:A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7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2" max="2" width="14.875" style="0" customWidth="1"/>
  </cols>
  <sheetData>
    <row r="1" spans="1:30" ht="12">
      <c r="A1" s="15" t="s">
        <v>202</v>
      </c>
      <c r="B1" s="20">
        <v>27551</v>
      </c>
      <c r="C1" s="3">
        <v>36</v>
      </c>
      <c r="D1" s="3" t="s">
        <v>48</v>
      </c>
      <c r="E1" s="3">
        <v>1997</v>
      </c>
      <c r="F1" s="15" t="s">
        <v>54</v>
      </c>
      <c r="G1" s="15" t="s">
        <v>5</v>
      </c>
      <c r="H1" s="25"/>
      <c r="I1" s="15" t="s">
        <v>68</v>
      </c>
      <c r="J1" s="15" t="s">
        <v>32</v>
      </c>
      <c r="K1" s="15" t="s">
        <v>38</v>
      </c>
      <c r="L1" s="3">
        <v>24</v>
      </c>
      <c r="M1" s="15"/>
      <c r="N1" s="15"/>
      <c r="O1" s="3">
        <v>16</v>
      </c>
      <c r="P1" s="3"/>
      <c r="Q1" s="3"/>
      <c r="R1" s="3"/>
      <c r="S1" s="3"/>
      <c r="T1" s="3"/>
      <c r="U1" s="3"/>
      <c r="V1" s="3"/>
      <c r="W1" s="39" t="s">
        <v>158</v>
      </c>
      <c r="AB1" s="5"/>
      <c r="AD1" s="2"/>
    </row>
    <row r="2" spans="1:33" ht="12">
      <c r="A2" s="15" t="s">
        <v>181</v>
      </c>
      <c r="B2" s="20">
        <v>18934</v>
      </c>
      <c r="C2" s="28">
        <v>60</v>
      </c>
      <c r="D2" s="3" t="s">
        <v>48</v>
      </c>
      <c r="E2" s="3">
        <v>1976</v>
      </c>
      <c r="F2" s="15" t="s">
        <v>54</v>
      </c>
      <c r="G2" s="15" t="s">
        <v>5</v>
      </c>
      <c r="H2" s="219" t="s">
        <v>57</v>
      </c>
      <c r="I2" s="220"/>
      <c r="J2" s="15" t="s">
        <v>32</v>
      </c>
      <c r="K2" s="15" t="s">
        <v>38</v>
      </c>
      <c r="L2" s="3" t="s">
        <v>198</v>
      </c>
      <c r="M2" s="21"/>
      <c r="N2" s="3"/>
      <c r="O2" s="3" t="s">
        <v>145</v>
      </c>
      <c r="P2" s="3" t="s">
        <v>11</v>
      </c>
      <c r="Q2" s="3">
        <v>2008</v>
      </c>
      <c r="R2" s="3">
        <v>13</v>
      </c>
      <c r="S2" s="3">
        <v>2006</v>
      </c>
      <c r="T2" s="15" t="s">
        <v>80</v>
      </c>
      <c r="U2" s="221" t="s">
        <v>44</v>
      </c>
      <c r="V2" s="222"/>
      <c r="W2" s="223" t="s">
        <v>108</v>
      </c>
      <c r="X2" s="223"/>
      <c r="Z2" s="224"/>
      <c r="AA2" s="224"/>
      <c r="AB2" s="30"/>
      <c r="AC2" s="30"/>
      <c r="AD2" s="32"/>
      <c r="AE2" s="30"/>
      <c r="AF2" s="30"/>
      <c r="AG2" s="30"/>
    </row>
    <row r="3" spans="1:33" ht="12">
      <c r="A3" s="15" t="s">
        <v>175</v>
      </c>
      <c r="B3" s="20">
        <v>19736</v>
      </c>
      <c r="C3" s="28">
        <v>57</v>
      </c>
      <c r="D3" s="3" t="s">
        <v>48</v>
      </c>
      <c r="E3" s="3">
        <v>1975</v>
      </c>
      <c r="F3" s="15" t="s">
        <v>53</v>
      </c>
      <c r="G3" s="15" t="s">
        <v>5</v>
      </c>
      <c r="H3" s="219" t="s">
        <v>57</v>
      </c>
      <c r="I3" s="220"/>
      <c r="J3" s="15" t="s">
        <v>32</v>
      </c>
      <c r="K3" s="15" t="s">
        <v>38</v>
      </c>
      <c r="L3" s="3">
        <v>25</v>
      </c>
      <c r="M3" s="21"/>
      <c r="N3" s="3"/>
      <c r="O3" s="3">
        <v>36</v>
      </c>
      <c r="P3" s="3" t="s">
        <v>3</v>
      </c>
      <c r="Q3" s="3">
        <v>2007</v>
      </c>
      <c r="R3" s="3">
        <v>14</v>
      </c>
      <c r="S3" s="3">
        <v>2007</v>
      </c>
      <c r="T3" s="15" t="s">
        <v>81</v>
      </c>
      <c r="U3" s="221" t="s">
        <v>44</v>
      </c>
      <c r="V3" s="222"/>
      <c r="W3" s="21" t="s">
        <v>134</v>
      </c>
      <c r="X3" s="15" t="s">
        <v>109</v>
      </c>
      <c r="Z3" s="30"/>
      <c r="AA3" s="224"/>
      <c r="AB3" s="224"/>
      <c r="AC3" s="30"/>
      <c r="AD3" s="32"/>
      <c r="AE3" s="30"/>
      <c r="AF3" s="30"/>
      <c r="AG3" s="30"/>
    </row>
    <row r="4" spans="1:33" ht="12">
      <c r="A4" s="15" t="s">
        <v>176</v>
      </c>
      <c r="B4" s="20">
        <v>22282</v>
      </c>
      <c r="C4" s="28">
        <v>50</v>
      </c>
      <c r="D4" s="3" t="s">
        <v>48</v>
      </c>
      <c r="E4" s="3">
        <v>1982</v>
      </c>
      <c r="F4" s="15" t="s">
        <v>53</v>
      </c>
      <c r="G4" s="15" t="s">
        <v>5</v>
      </c>
      <c r="H4" s="219" t="s">
        <v>57</v>
      </c>
      <c r="I4" s="220"/>
      <c r="J4" s="15" t="s">
        <v>32</v>
      </c>
      <c r="K4" s="15" t="s">
        <v>38</v>
      </c>
      <c r="L4" s="3">
        <v>25</v>
      </c>
      <c r="M4" s="21"/>
      <c r="N4" s="3"/>
      <c r="O4" s="3">
        <v>29</v>
      </c>
      <c r="P4" s="3" t="s">
        <v>11</v>
      </c>
      <c r="Q4" s="3">
        <v>2006</v>
      </c>
      <c r="R4" s="3">
        <v>13</v>
      </c>
      <c r="S4" s="3">
        <v>2010</v>
      </c>
      <c r="T4" s="43" t="s">
        <v>82</v>
      </c>
      <c r="U4" s="22" t="s">
        <v>100</v>
      </c>
      <c r="V4" s="35"/>
      <c r="W4" s="223" t="s">
        <v>110</v>
      </c>
      <c r="X4" s="223"/>
      <c r="Z4" s="224"/>
      <c r="AA4" s="224"/>
      <c r="AB4" s="30"/>
      <c r="AC4" s="30"/>
      <c r="AD4" s="32"/>
      <c r="AE4" s="30"/>
      <c r="AF4" s="30"/>
      <c r="AG4" s="30"/>
    </row>
    <row r="5" spans="1:33" ht="12">
      <c r="A5" s="15" t="s">
        <v>177</v>
      </c>
      <c r="B5" s="20">
        <v>21156</v>
      </c>
      <c r="C5" s="28">
        <v>54</v>
      </c>
      <c r="D5" s="3" t="s">
        <v>48</v>
      </c>
      <c r="E5" s="3">
        <v>1979</v>
      </c>
      <c r="F5" s="15" t="s">
        <v>53</v>
      </c>
      <c r="G5" s="15" t="s">
        <v>5</v>
      </c>
      <c r="H5" s="219" t="s">
        <v>57</v>
      </c>
      <c r="I5" s="220"/>
      <c r="J5" s="15" t="s">
        <v>32</v>
      </c>
      <c r="K5" s="15" t="s">
        <v>38</v>
      </c>
      <c r="L5" s="3">
        <v>28</v>
      </c>
      <c r="M5" s="21"/>
      <c r="N5" s="3"/>
      <c r="O5" s="3" t="s">
        <v>144</v>
      </c>
      <c r="P5" s="3" t="s">
        <v>11</v>
      </c>
      <c r="Q5" s="3">
        <v>2009</v>
      </c>
      <c r="R5" s="3">
        <v>13</v>
      </c>
      <c r="S5" s="3">
        <v>2010</v>
      </c>
      <c r="T5" s="15" t="s">
        <v>83</v>
      </c>
      <c r="U5" s="22" t="s">
        <v>100</v>
      </c>
      <c r="V5" s="35"/>
      <c r="W5" s="223" t="s">
        <v>111</v>
      </c>
      <c r="X5" s="223"/>
      <c r="Z5" s="224"/>
      <c r="AA5" s="224"/>
      <c r="AB5" s="30"/>
      <c r="AC5" s="30"/>
      <c r="AD5" s="32"/>
      <c r="AE5" s="30"/>
      <c r="AF5" s="30"/>
      <c r="AG5" s="30"/>
    </row>
    <row r="6" spans="1:33" ht="12">
      <c r="A6" s="15" t="s">
        <v>178</v>
      </c>
      <c r="B6" s="20">
        <v>19394</v>
      </c>
      <c r="C6" s="28">
        <v>58</v>
      </c>
      <c r="D6" s="3" t="s">
        <v>48</v>
      </c>
      <c r="E6" s="3">
        <v>1974</v>
      </c>
      <c r="F6" s="15" t="s">
        <v>53</v>
      </c>
      <c r="G6" s="15" t="s">
        <v>5</v>
      </c>
      <c r="H6" s="219" t="s">
        <v>57</v>
      </c>
      <c r="I6" s="220"/>
      <c r="J6" s="15" t="s">
        <v>32</v>
      </c>
      <c r="K6" s="15" t="s">
        <v>38</v>
      </c>
      <c r="L6" s="3">
        <v>22</v>
      </c>
      <c r="M6" s="21"/>
      <c r="N6" s="3"/>
      <c r="O6" s="3">
        <v>37</v>
      </c>
      <c r="P6" s="3" t="s">
        <v>3</v>
      </c>
      <c r="Q6" s="3">
        <v>2006</v>
      </c>
      <c r="R6" s="3">
        <v>14</v>
      </c>
      <c r="S6" s="3">
        <v>2010</v>
      </c>
      <c r="T6" s="15" t="s">
        <v>80</v>
      </c>
      <c r="U6" s="22" t="s">
        <v>45</v>
      </c>
      <c r="V6" s="35"/>
      <c r="W6" s="223" t="s">
        <v>112</v>
      </c>
      <c r="X6" s="223"/>
      <c r="Z6" s="224"/>
      <c r="AA6" s="224"/>
      <c r="AB6" s="30"/>
      <c r="AC6" s="30"/>
      <c r="AD6" s="32"/>
      <c r="AE6" s="30"/>
      <c r="AF6" s="30"/>
      <c r="AG6" s="30"/>
    </row>
    <row r="7" spans="1:33" ht="12">
      <c r="A7" s="15" t="s">
        <v>187</v>
      </c>
      <c r="B7" s="20">
        <v>28260</v>
      </c>
      <c r="C7" s="28">
        <v>34</v>
      </c>
      <c r="D7" s="3" t="s">
        <v>48</v>
      </c>
      <c r="E7" s="3">
        <v>1999</v>
      </c>
      <c r="F7" s="15" t="s">
        <v>53</v>
      </c>
      <c r="G7" s="15" t="s">
        <v>5</v>
      </c>
      <c r="H7" s="21"/>
      <c r="I7" s="3" t="s">
        <v>68</v>
      </c>
      <c r="J7" s="15" t="s">
        <v>32</v>
      </c>
      <c r="K7" s="15" t="s">
        <v>38</v>
      </c>
      <c r="L7" s="3" t="s">
        <v>197</v>
      </c>
      <c r="M7" s="21"/>
      <c r="N7" s="21"/>
      <c r="O7" s="3">
        <v>12</v>
      </c>
      <c r="P7" s="3" t="s">
        <v>12</v>
      </c>
      <c r="Q7" s="3">
        <v>2008</v>
      </c>
      <c r="R7" s="3">
        <v>12</v>
      </c>
      <c r="S7" s="3">
        <v>2009</v>
      </c>
      <c r="T7" s="15" t="s">
        <v>98</v>
      </c>
      <c r="U7" s="22"/>
      <c r="V7" s="35"/>
      <c r="W7" s="22" t="s">
        <v>133</v>
      </c>
      <c r="X7" s="22" t="s">
        <v>133</v>
      </c>
      <c r="Z7" s="30"/>
      <c r="AA7" s="33"/>
      <c r="AB7" s="30"/>
      <c r="AC7" s="30"/>
      <c r="AD7" s="32"/>
      <c r="AE7" s="30"/>
      <c r="AF7" s="30"/>
      <c r="AG7" s="30"/>
    </row>
  </sheetData>
  <sheetProtection/>
  <mergeCells count="16">
    <mergeCell ref="H6:I6"/>
    <mergeCell ref="W6:X6"/>
    <mergeCell ref="Z6:AA6"/>
    <mergeCell ref="H4:I4"/>
    <mergeCell ref="W4:X4"/>
    <mergeCell ref="Z4:AA4"/>
    <mergeCell ref="H5:I5"/>
    <mergeCell ref="H2:I2"/>
    <mergeCell ref="U2:V2"/>
    <mergeCell ref="W2:X2"/>
    <mergeCell ref="Z2:AA2"/>
    <mergeCell ref="W5:X5"/>
    <mergeCell ref="Z5:AA5"/>
    <mergeCell ref="H3:I3"/>
    <mergeCell ref="U3:V3"/>
    <mergeCell ref="AA3:AB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"/>
  <sheetViews>
    <sheetView zoomScalePageLayoutView="0" workbookViewId="0" topLeftCell="A1">
      <selection activeCell="A1" sqref="A1:IV3"/>
    </sheetView>
  </sheetViews>
  <sheetFormatPr defaultColWidth="9.00390625" defaultRowHeight="12.75"/>
  <cols>
    <col min="2" max="2" width="13.00390625" style="0" customWidth="1"/>
    <col min="3" max="3" width="15.75390625" style="0" customWidth="1"/>
  </cols>
  <sheetData>
    <row r="1" spans="1:34" ht="12">
      <c r="A1" s="4">
        <v>8</v>
      </c>
      <c r="B1" s="15" t="s">
        <v>174</v>
      </c>
      <c r="C1" s="20">
        <v>21739</v>
      </c>
      <c r="D1" s="28">
        <v>52</v>
      </c>
      <c r="E1" s="3" t="s">
        <v>46</v>
      </c>
      <c r="F1" s="3">
        <v>1981</v>
      </c>
      <c r="G1" s="15" t="s">
        <v>53</v>
      </c>
      <c r="H1" s="15" t="s">
        <v>5</v>
      </c>
      <c r="I1" s="219" t="s">
        <v>56</v>
      </c>
      <c r="J1" s="220"/>
      <c r="K1" s="15" t="s">
        <v>32</v>
      </c>
      <c r="L1" s="15" t="s">
        <v>37</v>
      </c>
      <c r="M1" s="3">
        <v>27</v>
      </c>
      <c r="N1" s="21"/>
      <c r="O1" s="3"/>
      <c r="P1" s="3">
        <v>30</v>
      </c>
      <c r="Q1" s="3" t="s">
        <v>11</v>
      </c>
      <c r="R1" s="3">
        <v>2009</v>
      </c>
      <c r="S1" s="3">
        <v>13</v>
      </c>
      <c r="T1" s="3">
        <v>2010</v>
      </c>
      <c r="U1" s="25" t="s">
        <v>79</v>
      </c>
      <c r="V1" s="22" t="s">
        <v>99</v>
      </c>
      <c r="W1" s="35"/>
      <c r="X1" s="223" t="s">
        <v>107</v>
      </c>
      <c r="Y1" s="223"/>
      <c r="AA1" s="224"/>
      <c r="AB1" s="224"/>
      <c r="AC1" s="30"/>
      <c r="AD1" s="30"/>
      <c r="AE1" s="32"/>
      <c r="AF1" s="30"/>
      <c r="AG1" s="30"/>
      <c r="AH1" s="30"/>
    </row>
    <row r="2" spans="1:34" ht="12">
      <c r="A2" s="4">
        <v>39</v>
      </c>
      <c r="B2" s="15" t="s">
        <v>190</v>
      </c>
      <c r="C2" s="20">
        <v>30742</v>
      </c>
      <c r="D2" s="28">
        <v>27</v>
      </c>
      <c r="E2" s="3" t="s">
        <v>48</v>
      </c>
      <c r="F2" s="3">
        <v>2006</v>
      </c>
      <c r="G2" s="15" t="s">
        <v>53</v>
      </c>
      <c r="H2" s="15" t="s">
        <v>5</v>
      </c>
      <c r="I2" s="219" t="s">
        <v>66</v>
      </c>
      <c r="J2" s="220"/>
      <c r="K2" s="15" t="s">
        <v>32</v>
      </c>
      <c r="L2" s="15" t="s">
        <v>36</v>
      </c>
      <c r="M2" s="3">
        <v>23</v>
      </c>
      <c r="N2" s="3"/>
      <c r="O2" s="3"/>
      <c r="P2" s="3">
        <v>6</v>
      </c>
      <c r="Q2" s="3" t="s">
        <v>12</v>
      </c>
      <c r="R2" s="3">
        <v>2010</v>
      </c>
      <c r="S2" s="3">
        <v>8</v>
      </c>
      <c r="T2" s="3">
        <v>2010</v>
      </c>
      <c r="U2" s="15" t="s">
        <v>209</v>
      </c>
      <c r="V2" s="22"/>
      <c r="W2" s="35"/>
      <c r="X2" s="223" t="s">
        <v>128</v>
      </c>
      <c r="Y2" s="223"/>
      <c r="AA2" s="224"/>
      <c r="AB2" s="224"/>
      <c r="AC2" s="30"/>
      <c r="AD2" s="30"/>
      <c r="AE2" s="32"/>
      <c r="AF2" s="30"/>
      <c r="AG2" s="30"/>
      <c r="AH2" s="30"/>
    </row>
    <row r="3" spans="1:31" s="17" customFormat="1" ht="12">
      <c r="A3" s="4">
        <v>64</v>
      </c>
      <c r="B3" s="15" t="s">
        <v>193</v>
      </c>
      <c r="C3" s="20">
        <v>30391</v>
      </c>
      <c r="D3" s="3">
        <v>28</v>
      </c>
      <c r="E3" s="3" t="s">
        <v>48</v>
      </c>
      <c r="F3" s="3">
        <v>2005</v>
      </c>
      <c r="G3" s="15" t="s">
        <v>53</v>
      </c>
      <c r="H3" s="15" t="s">
        <v>5</v>
      </c>
      <c r="I3" s="40"/>
      <c r="J3" s="15" t="s">
        <v>152</v>
      </c>
      <c r="K3" s="15" t="s">
        <v>153</v>
      </c>
      <c r="L3" s="3" t="s">
        <v>36</v>
      </c>
      <c r="M3" s="3">
        <v>19</v>
      </c>
      <c r="N3" s="3"/>
      <c r="O3" s="3"/>
      <c r="P3" s="3">
        <v>5</v>
      </c>
      <c r="Q3" s="3"/>
      <c r="R3" s="3"/>
      <c r="S3" s="3"/>
      <c r="T3" s="3"/>
      <c r="U3" s="3"/>
      <c r="V3" s="3"/>
      <c r="W3" s="3"/>
      <c r="X3" s="3" t="s">
        <v>157</v>
      </c>
      <c r="AC3" s="41"/>
      <c r="AE3" s="42"/>
    </row>
  </sheetData>
  <sheetProtection/>
  <mergeCells count="6">
    <mergeCell ref="I1:J1"/>
    <mergeCell ref="X1:Y1"/>
    <mergeCell ref="AA1:AB1"/>
    <mergeCell ref="I2:J2"/>
    <mergeCell ref="X2:Y2"/>
    <mergeCell ref="AA2:AB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H43"/>
  <sheetViews>
    <sheetView zoomScaleSheetLayoutView="100" zoomScalePageLayoutView="0" workbookViewId="0" topLeftCell="A16">
      <selection activeCell="A5" sqref="A5"/>
    </sheetView>
  </sheetViews>
  <sheetFormatPr defaultColWidth="9.00390625" defaultRowHeight="12.75"/>
  <cols>
    <col min="1" max="1" width="11.50390625" style="0" customWidth="1"/>
    <col min="2" max="8" width="12.25390625" style="0" customWidth="1"/>
  </cols>
  <sheetData>
    <row r="1" spans="1:8" ht="12.75">
      <c r="A1" s="225" t="s">
        <v>25</v>
      </c>
      <c r="B1" s="225"/>
      <c r="C1" s="225"/>
      <c r="D1" s="225"/>
      <c r="E1" s="225"/>
      <c r="F1" s="225"/>
      <c r="G1" s="225"/>
      <c r="H1" s="225"/>
    </row>
    <row r="3" spans="1:8" s="11" customFormat="1" ht="12.75" customHeight="1">
      <c r="A3" s="228" t="s">
        <v>20</v>
      </c>
      <c r="B3" s="228" t="s">
        <v>31</v>
      </c>
      <c r="C3" s="228" t="s">
        <v>4</v>
      </c>
      <c r="D3" s="228"/>
      <c r="E3" s="228"/>
      <c r="F3" s="228"/>
      <c r="G3" s="228"/>
      <c r="H3" s="228"/>
    </row>
    <row r="4" spans="1:8" s="11" customFormat="1" ht="25.5">
      <c r="A4" s="228"/>
      <c r="B4" s="228"/>
      <c r="C4" s="14" t="s">
        <v>5</v>
      </c>
      <c r="D4" s="14" t="s">
        <v>10</v>
      </c>
      <c r="E4" s="14" t="s">
        <v>13</v>
      </c>
      <c r="F4" s="14" t="s">
        <v>14</v>
      </c>
      <c r="G4" s="14" t="s">
        <v>15</v>
      </c>
      <c r="H4" s="14" t="s">
        <v>26</v>
      </c>
    </row>
    <row r="5" spans="1:8" ht="12">
      <c r="A5" s="19" t="e">
        <f>SUM(C5:H5)</f>
        <v>#REF!</v>
      </c>
      <c r="B5" s="18" t="e">
        <f>COUNTIF(Картотека!#REF!,"*")</f>
        <v>#REF!</v>
      </c>
      <c r="C5" s="9" t="e">
        <f>COUNTIF(Картотека!#REF!,"высшее")</f>
        <v>#REF!</v>
      </c>
      <c r="D5" s="9" t="e">
        <f>COUNTIF(Картотека!#REF!,"высшее профессиональное")</f>
        <v>#REF!</v>
      </c>
      <c r="E5" s="9" t="e">
        <f>COUNTIF(Картотека!#REF!,"незаконченное высшее")</f>
        <v>#REF!</v>
      </c>
      <c r="F5" s="9" t="e">
        <f>COUNTIF(Картотека!#REF!,"среднее специальное")</f>
        <v>#REF!</v>
      </c>
      <c r="G5" s="9" t="e">
        <f>COUNTIF(Картотека!#REF!,"среднее профессиональное")</f>
        <v>#REF!</v>
      </c>
      <c r="H5" s="9" t="e">
        <f>COUNTIF(Картотека!#REF!,"среднее(полное) общее")</f>
        <v>#REF!</v>
      </c>
    </row>
    <row r="9" spans="2:3" ht="12">
      <c r="B9" t="s">
        <v>22</v>
      </c>
      <c r="C9" t="s">
        <v>21</v>
      </c>
    </row>
    <row r="10" spans="2:3" ht="12">
      <c r="B10" t="e">
        <f>SUM(C5:D5)</f>
        <v>#REF!</v>
      </c>
      <c r="C10" t="e">
        <f>A5-B10</f>
        <v>#REF!</v>
      </c>
    </row>
    <row r="23" spans="1:8" ht="12.75">
      <c r="A23" s="226" t="s">
        <v>16</v>
      </c>
      <c r="B23" s="226"/>
      <c r="C23" s="226"/>
      <c r="D23" s="227" t="s">
        <v>17</v>
      </c>
      <c r="E23" s="227"/>
      <c r="F23" s="227"/>
      <c r="G23" s="227"/>
      <c r="H23" s="12" t="s">
        <v>18</v>
      </c>
    </row>
    <row r="24" spans="1:8" ht="12.75">
      <c r="A24" s="12" t="s">
        <v>0</v>
      </c>
      <c r="B24" s="13" t="s">
        <v>19</v>
      </c>
      <c r="C24" s="12" t="s">
        <v>1</v>
      </c>
      <c r="D24" s="12" t="s">
        <v>27</v>
      </c>
      <c r="E24" s="12" t="s">
        <v>12</v>
      </c>
      <c r="F24" s="12" t="s">
        <v>11</v>
      </c>
      <c r="G24" s="12" t="s">
        <v>28</v>
      </c>
      <c r="H24" s="12" t="s">
        <v>29</v>
      </c>
    </row>
    <row r="25" spans="1:8" ht="12">
      <c r="A25" s="10">
        <f>COUNTIF(Картотека!Q5:Q107,"&lt;=2")</f>
        <v>4</v>
      </c>
      <c r="B25" s="8">
        <f>COUNTIF(Картотека!Q5:Q107,"&gt;=3")-COUNTIF(Картотека!Q5:Q107,"&gt;19")</f>
        <v>33</v>
      </c>
      <c r="C25" s="8">
        <f>COUNTIF(Картотека!Q5:Q107,"&gt;=20")</f>
        <v>28</v>
      </c>
      <c r="D25" s="10" t="e">
        <f>A5-E25-F25-G25</f>
        <v>#REF!</v>
      </c>
      <c r="E25" s="10">
        <f>COUNTIF(Картотека!$R$5:$R$107,"вторая")</f>
        <v>0</v>
      </c>
      <c r="F25" s="10">
        <f>COUNTIF(Картотека!$R$5:$R$107,"первая")</f>
        <v>21</v>
      </c>
      <c r="G25" s="10">
        <f>COUNTIF(Картотека!$R$5:$R$107,"высшая")</f>
        <v>26</v>
      </c>
      <c r="H25" s="10">
        <f>COUNTIF(Картотека!T5:T107,"&gt;=2005")-COUNTIF(Картотека!T5:T107,"&gt;2009")</f>
        <v>0</v>
      </c>
    </row>
    <row r="42" spans="6:7" ht="12">
      <c r="F42" t="s">
        <v>23</v>
      </c>
      <c r="G42" t="s">
        <v>24</v>
      </c>
    </row>
    <row r="43" spans="6:7" ht="12">
      <c r="F43">
        <f>H25</f>
        <v>0</v>
      </c>
      <c r="G43" t="e">
        <f>A5-F43</f>
        <v>#REF!</v>
      </c>
    </row>
  </sheetData>
  <sheetProtection/>
  <mergeCells count="6">
    <mergeCell ref="A1:H1"/>
    <mergeCell ref="A23:C23"/>
    <mergeCell ref="D23:G23"/>
    <mergeCell ref="C3:H3"/>
    <mergeCell ref="A3:A4"/>
    <mergeCell ref="B3:B4"/>
  </mergeCells>
  <printOptions/>
  <pageMargins left="0.7" right="0.37" top="0.75" bottom="0.75" header="0.3" footer="0.3"/>
  <pageSetup horizontalDpi="600" verticalDpi="600" orientation="portrait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4"/>
  <sheetViews>
    <sheetView zoomScalePageLayoutView="0" workbookViewId="0" topLeftCell="A1">
      <selection activeCell="Q11" sqref="Q11"/>
    </sheetView>
  </sheetViews>
  <sheetFormatPr defaultColWidth="9.00390625" defaultRowHeight="12.75"/>
  <cols>
    <col min="3" max="3" width="15.50390625" style="0" customWidth="1"/>
  </cols>
  <sheetData>
    <row r="1" spans="1:34" ht="12">
      <c r="A1" s="4">
        <v>16</v>
      </c>
      <c r="B1" s="15" t="s">
        <v>180</v>
      </c>
      <c r="C1" s="20">
        <v>25345</v>
      </c>
      <c r="D1" s="28">
        <v>42</v>
      </c>
      <c r="E1" s="3" t="s">
        <v>48</v>
      </c>
      <c r="F1" s="3">
        <v>1995</v>
      </c>
      <c r="G1" s="15" t="s">
        <v>54</v>
      </c>
      <c r="H1" s="15" t="s">
        <v>5</v>
      </c>
      <c r="I1" s="3"/>
      <c r="J1" s="3" t="s">
        <v>58</v>
      </c>
      <c r="K1" s="15" t="s">
        <v>32</v>
      </c>
      <c r="L1" s="15" t="s">
        <v>39</v>
      </c>
      <c r="M1" s="3">
        <v>26</v>
      </c>
      <c r="N1" s="21"/>
      <c r="O1" s="3"/>
      <c r="P1" s="3" t="s">
        <v>146</v>
      </c>
      <c r="Q1" s="3" t="s">
        <v>3</v>
      </c>
      <c r="R1" s="3">
        <v>2006</v>
      </c>
      <c r="S1" s="3">
        <v>13</v>
      </c>
      <c r="T1" s="3">
        <v>2010</v>
      </c>
      <c r="U1" s="15" t="s">
        <v>85</v>
      </c>
      <c r="V1" s="22" t="s">
        <v>100</v>
      </c>
      <c r="W1" s="35"/>
      <c r="X1" s="15" t="s">
        <v>114</v>
      </c>
      <c r="Y1" s="15" t="s">
        <v>114</v>
      </c>
      <c r="AA1" s="31"/>
      <c r="AB1" s="31"/>
      <c r="AC1" s="30"/>
      <c r="AD1" s="30"/>
      <c r="AE1" s="32"/>
      <c r="AF1" s="30"/>
      <c r="AG1" s="30"/>
      <c r="AH1" s="30"/>
    </row>
    <row r="2" spans="1:34" ht="12">
      <c r="A2" s="4">
        <v>17</v>
      </c>
      <c r="B2" s="15" t="s">
        <v>182</v>
      </c>
      <c r="C2" s="20">
        <v>20348</v>
      </c>
      <c r="D2" s="28">
        <v>56</v>
      </c>
      <c r="E2" s="3" t="s">
        <v>46</v>
      </c>
      <c r="F2" s="3">
        <v>1979</v>
      </c>
      <c r="G2" s="15" t="s">
        <v>54</v>
      </c>
      <c r="H2" s="15" t="s">
        <v>5</v>
      </c>
      <c r="I2" s="219" t="s">
        <v>59</v>
      </c>
      <c r="J2" s="220"/>
      <c r="K2" s="15" t="s">
        <v>32</v>
      </c>
      <c r="L2" s="15" t="s">
        <v>39</v>
      </c>
      <c r="M2" s="3">
        <v>29</v>
      </c>
      <c r="N2" s="21"/>
      <c r="O2" s="3"/>
      <c r="P2" s="3" t="s">
        <v>147</v>
      </c>
      <c r="Q2" s="3" t="s">
        <v>3</v>
      </c>
      <c r="R2" s="3">
        <v>2008</v>
      </c>
      <c r="S2" s="3">
        <v>14</v>
      </c>
      <c r="T2" s="3">
        <v>2010</v>
      </c>
      <c r="U2" s="15" t="s">
        <v>86</v>
      </c>
      <c r="V2" s="22" t="s">
        <v>99</v>
      </c>
      <c r="W2" s="35"/>
      <c r="X2" s="223" t="s">
        <v>115</v>
      </c>
      <c r="Y2" s="223"/>
      <c r="AA2" s="224"/>
      <c r="AB2" s="224"/>
      <c r="AC2" s="30"/>
      <c r="AD2" s="30"/>
      <c r="AE2" s="32"/>
      <c r="AF2" s="30"/>
      <c r="AG2" s="30"/>
      <c r="AH2" s="30"/>
    </row>
    <row r="3" spans="1:34" ht="12">
      <c r="A3" s="4">
        <v>18</v>
      </c>
      <c r="B3" s="15" t="s">
        <v>183</v>
      </c>
      <c r="C3" s="20">
        <v>22542</v>
      </c>
      <c r="D3" s="28">
        <v>50</v>
      </c>
      <c r="E3" s="3" t="s">
        <v>48</v>
      </c>
      <c r="F3" s="3">
        <v>1991</v>
      </c>
      <c r="G3" s="15" t="s">
        <v>54</v>
      </c>
      <c r="H3" s="15" t="s">
        <v>5</v>
      </c>
      <c r="I3" s="219" t="s">
        <v>35</v>
      </c>
      <c r="J3" s="220"/>
      <c r="K3" s="15" t="s">
        <v>32</v>
      </c>
      <c r="L3" s="15" t="s">
        <v>40</v>
      </c>
      <c r="M3" s="3">
        <v>28</v>
      </c>
      <c r="N3" s="21"/>
      <c r="O3" s="3"/>
      <c r="P3" s="3" t="s">
        <v>148</v>
      </c>
      <c r="Q3" s="3" t="s">
        <v>3</v>
      </c>
      <c r="R3" s="3">
        <v>2008</v>
      </c>
      <c r="S3" s="3">
        <v>14</v>
      </c>
      <c r="T3" s="3">
        <v>2007</v>
      </c>
      <c r="U3" s="15" t="s">
        <v>87</v>
      </c>
      <c r="V3" s="22" t="s">
        <v>100</v>
      </c>
      <c r="W3" s="35"/>
      <c r="X3" s="223" t="s">
        <v>116</v>
      </c>
      <c r="Y3" s="223"/>
      <c r="AA3" s="224"/>
      <c r="AB3" s="224"/>
      <c r="AC3" s="30"/>
      <c r="AD3" s="30"/>
      <c r="AE3" s="32"/>
      <c r="AF3" s="30"/>
      <c r="AG3" s="30"/>
      <c r="AH3" s="30"/>
    </row>
    <row r="4" spans="1:34" ht="12">
      <c r="A4" s="4">
        <v>24</v>
      </c>
      <c r="B4" s="15" t="s">
        <v>191</v>
      </c>
      <c r="C4" s="20">
        <v>29759</v>
      </c>
      <c r="D4" s="28">
        <v>30</v>
      </c>
      <c r="E4" s="3" t="s">
        <v>48</v>
      </c>
      <c r="F4" s="3">
        <v>2003</v>
      </c>
      <c r="G4" s="15" t="s">
        <v>53</v>
      </c>
      <c r="H4" s="15" t="s">
        <v>5</v>
      </c>
      <c r="I4" s="219" t="s">
        <v>60</v>
      </c>
      <c r="J4" s="220"/>
      <c r="K4" s="15" t="s">
        <v>32</v>
      </c>
      <c r="L4" s="15" t="s">
        <v>39</v>
      </c>
      <c r="M4" s="3">
        <v>25</v>
      </c>
      <c r="N4" s="21"/>
      <c r="O4" s="3"/>
      <c r="P4" s="3">
        <v>8</v>
      </c>
      <c r="Q4" s="3" t="s">
        <v>11</v>
      </c>
      <c r="R4" s="3">
        <v>2005</v>
      </c>
      <c r="S4" s="3">
        <v>12</v>
      </c>
      <c r="T4" s="3">
        <v>2010</v>
      </c>
      <c r="U4" s="15" t="s">
        <v>143</v>
      </c>
      <c r="V4" s="22"/>
      <c r="W4" s="35"/>
      <c r="X4" s="223" t="s">
        <v>117</v>
      </c>
      <c r="Y4" s="223"/>
      <c r="AA4" s="224"/>
      <c r="AB4" s="224"/>
      <c r="AC4" s="30"/>
      <c r="AD4" s="30"/>
      <c r="AE4" s="32"/>
      <c r="AF4" s="30"/>
      <c r="AG4" s="30"/>
      <c r="AH4" s="30"/>
    </row>
  </sheetData>
  <sheetProtection/>
  <mergeCells count="9">
    <mergeCell ref="I4:J4"/>
    <mergeCell ref="X4:Y4"/>
    <mergeCell ref="AA4:AB4"/>
    <mergeCell ref="I2:J2"/>
    <mergeCell ref="X2:Y2"/>
    <mergeCell ref="AA2:AB2"/>
    <mergeCell ref="I3:J3"/>
    <mergeCell ref="X3:Y3"/>
    <mergeCell ref="AA3:AB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5"/>
  <sheetViews>
    <sheetView zoomScalePageLayoutView="0" workbookViewId="0" topLeftCell="A1">
      <selection activeCell="A3" sqref="A3:IV5"/>
    </sheetView>
  </sheetViews>
  <sheetFormatPr defaultColWidth="9.00390625" defaultRowHeight="12.75"/>
  <sheetData>
    <row r="1" spans="1:31" ht="12">
      <c r="A1" s="4">
        <v>66</v>
      </c>
      <c r="B1" s="15" t="s">
        <v>192</v>
      </c>
      <c r="C1" s="20">
        <v>32689</v>
      </c>
      <c r="D1" s="3">
        <v>22</v>
      </c>
      <c r="E1" s="15" t="s">
        <v>48</v>
      </c>
      <c r="F1" s="3">
        <v>2011</v>
      </c>
      <c r="G1" s="15" t="s">
        <v>53</v>
      </c>
      <c r="H1" s="15" t="s">
        <v>5</v>
      </c>
      <c r="I1" s="25"/>
      <c r="J1" s="15" t="s">
        <v>154</v>
      </c>
      <c r="K1" s="15" t="s">
        <v>153</v>
      </c>
      <c r="L1" s="15" t="s">
        <v>155</v>
      </c>
      <c r="M1" s="3">
        <v>27</v>
      </c>
      <c r="N1" s="15"/>
      <c r="O1" s="15"/>
      <c r="P1" s="3"/>
      <c r="Q1" s="3"/>
      <c r="R1" s="3"/>
      <c r="S1" s="3"/>
      <c r="T1" s="3"/>
      <c r="U1" s="3"/>
      <c r="V1" s="3"/>
      <c r="W1" s="3"/>
      <c r="X1" s="3" t="s">
        <v>156</v>
      </c>
      <c r="AC1" s="5"/>
      <c r="AE1" s="2"/>
    </row>
    <row r="2" spans="1:31" ht="12">
      <c r="A2" s="4">
        <v>71</v>
      </c>
      <c r="B2" s="15" t="s">
        <v>162</v>
      </c>
      <c r="C2" s="20">
        <v>32428</v>
      </c>
      <c r="D2" s="3">
        <v>22</v>
      </c>
      <c r="E2" s="15" t="s">
        <v>48</v>
      </c>
      <c r="F2" s="3">
        <v>2011</v>
      </c>
      <c r="G2" s="15" t="s">
        <v>54</v>
      </c>
      <c r="H2" s="15" t="s">
        <v>5</v>
      </c>
      <c r="I2" s="25"/>
      <c r="J2" s="15" t="s">
        <v>159</v>
      </c>
      <c r="K2" s="15" t="s">
        <v>153</v>
      </c>
      <c r="L2" s="15" t="s">
        <v>154</v>
      </c>
      <c r="M2" s="3" t="s">
        <v>199</v>
      </c>
      <c r="N2" s="15" t="s">
        <v>69</v>
      </c>
      <c r="O2" s="15">
        <v>0.5</v>
      </c>
      <c r="P2" s="3">
        <v>6</v>
      </c>
      <c r="Q2" s="3"/>
      <c r="R2" s="3"/>
      <c r="S2" s="3"/>
      <c r="T2" s="3"/>
      <c r="U2" s="3"/>
      <c r="V2" s="3"/>
      <c r="W2" s="3"/>
      <c r="X2" s="3" t="s">
        <v>160</v>
      </c>
      <c r="AC2" s="5"/>
      <c r="AE2" s="2"/>
    </row>
    <row r="3" spans="1:34" ht="12">
      <c r="A3" s="4">
        <v>15</v>
      </c>
      <c r="B3" s="15" t="s">
        <v>179</v>
      </c>
      <c r="C3" s="20">
        <v>26579</v>
      </c>
      <c r="D3" s="28">
        <v>39</v>
      </c>
      <c r="E3" s="3" t="s">
        <v>48</v>
      </c>
      <c r="F3" s="3">
        <v>1995</v>
      </c>
      <c r="G3" s="15" t="s">
        <v>54</v>
      </c>
      <c r="H3" s="15" t="s">
        <v>5</v>
      </c>
      <c r="I3" s="3"/>
      <c r="J3" s="3" t="s">
        <v>34</v>
      </c>
      <c r="K3" s="15" t="s">
        <v>32</v>
      </c>
      <c r="L3" s="15" t="s">
        <v>34</v>
      </c>
      <c r="M3" s="28">
        <v>26</v>
      </c>
      <c r="N3" s="21"/>
      <c r="O3" s="3"/>
      <c r="P3" s="3">
        <v>17</v>
      </c>
      <c r="Q3" s="3" t="s">
        <v>11</v>
      </c>
      <c r="R3" s="3">
        <v>2007</v>
      </c>
      <c r="S3" s="3">
        <v>12</v>
      </c>
      <c r="T3" s="3">
        <v>2007</v>
      </c>
      <c r="U3" s="15" t="s">
        <v>84</v>
      </c>
      <c r="V3" s="22" t="s">
        <v>102</v>
      </c>
      <c r="W3" s="35"/>
      <c r="X3" s="15" t="s">
        <v>113</v>
      </c>
      <c r="Y3" s="15" t="s">
        <v>113</v>
      </c>
      <c r="AA3" s="31"/>
      <c r="AB3" s="31"/>
      <c r="AC3" s="30"/>
      <c r="AD3" s="30"/>
      <c r="AE3" s="32"/>
      <c r="AF3" s="30"/>
      <c r="AG3" s="30"/>
      <c r="AH3" s="30"/>
    </row>
    <row r="4" spans="1:34" ht="12">
      <c r="A4" s="4">
        <v>36</v>
      </c>
      <c r="B4" s="15" t="s">
        <v>185</v>
      </c>
      <c r="C4" s="20">
        <v>29989</v>
      </c>
      <c r="D4" s="28">
        <v>29</v>
      </c>
      <c r="E4" s="3" t="s">
        <v>48</v>
      </c>
      <c r="F4" s="3">
        <v>2005</v>
      </c>
      <c r="G4" s="15" t="s">
        <v>54</v>
      </c>
      <c r="H4" s="15" t="s">
        <v>5</v>
      </c>
      <c r="I4" s="219" t="s">
        <v>65</v>
      </c>
      <c r="J4" s="220"/>
      <c r="K4" s="15" t="s">
        <v>32</v>
      </c>
      <c r="L4" s="15" t="s">
        <v>141</v>
      </c>
      <c r="M4" s="3">
        <v>27</v>
      </c>
      <c r="N4" s="21"/>
      <c r="O4" s="3"/>
      <c r="P4" s="3">
        <v>9</v>
      </c>
      <c r="Q4" s="3" t="s">
        <v>11</v>
      </c>
      <c r="R4" s="3">
        <v>2005</v>
      </c>
      <c r="S4" s="3">
        <v>12</v>
      </c>
      <c r="T4" s="3">
        <v>2010</v>
      </c>
      <c r="U4" s="15" t="s">
        <v>95</v>
      </c>
      <c r="V4" s="22"/>
      <c r="W4" s="35"/>
      <c r="X4" s="223" t="s">
        <v>125</v>
      </c>
      <c r="Y4" s="223"/>
      <c r="AA4" s="224"/>
      <c r="AB4" s="224"/>
      <c r="AC4" s="30"/>
      <c r="AD4" s="30"/>
      <c r="AE4" s="32"/>
      <c r="AF4" s="30"/>
      <c r="AG4" s="30"/>
      <c r="AH4" s="30"/>
    </row>
    <row r="5" spans="1:34" ht="12">
      <c r="A5" s="4">
        <v>52</v>
      </c>
      <c r="B5" s="15" t="s">
        <v>188</v>
      </c>
      <c r="C5" s="20">
        <v>27139</v>
      </c>
      <c r="D5" s="28">
        <v>37</v>
      </c>
      <c r="E5" s="3" t="s">
        <v>48</v>
      </c>
      <c r="F5" s="28">
        <v>1996</v>
      </c>
      <c r="G5" s="20" t="s">
        <v>53</v>
      </c>
      <c r="H5" s="20" t="s">
        <v>5</v>
      </c>
      <c r="I5" s="20"/>
      <c r="J5" s="20" t="s">
        <v>135</v>
      </c>
      <c r="K5" s="15" t="s">
        <v>32</v>
      </c>
      <c r="L5" s="15" t="s">
        <v>34</v>
      </c>
      <c r="M5" s="3">
        <v>28</v>
      </c>
      <c r="N5" s="15"/>
      <c r="O5" s="15"/>
      <c r="P5" s="3">
        <v>15</v>
      </c>
      <c r="Q5" s="3" t="s">
        <v>11</v>
      </c>
      <c r="R5" s="3">
        <v>2010</v>
      </c>
      <c r="S5" s="3">
        <v>13</v>
      </c>
      <c r="T5" s="3">
        <v>2009</v>
      </c>
      <c r="U5" s="15" t="s">
        <v>136</v>
      </c>
      <c r="V5" s="3"/>
      <c r="W5" s="3"/>
      <c r="X5" s="15" t="s">
        <v>137</v>
      </c>
      <c r="Y5" s="19"/>
      <c r="AA5" s="30"/>
      <c r="AB5" s="30"/>
      <c r="AC5" s="34"/>
      <c r="AD5" s="30"/>
      <c r="AE5" s="32"/>
      <c r="AF5" s="30"/>
      <c r="AG5" s="30"/>
      <c r="AH5" s="30"/>
    </row>
  </sheetData>
  <sheetProtection/>
  <mergeCells count="3">
    <mergeCell ref="I4:J4"/>
    <mergeCell ref="X4:Y4"/>
    <mergeCell ref="AA4:AB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 Дмитрий</dc:creator>
  <cp:keywords/>
  <dc:description/>
  <cp:lastModifiedBy>User 6</cp:lastModifiedBy>
  <cp:lastPrinted>2019-09-12T05:05:07Z</cp:lastPrinted>
  <dcterms:created xsi:type="dcterms:W3CDTF">2003-05-16T07:12:10Z</dcterms:created>
  <dcterms:modified xsi:type="dcterms:W3CDTF">2023-09-08T10:07:51Z</dcterms:modified>
  <cp:category/>
  <cp:version/>
  <cp:contentType/>
  <cp:contentStatus/>
</cp:coreProperties>
</file>