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БСОШ" sheetId="1" r:id="rId1"/>
    <sheet name="БСОШ 3" sheetId="2" r:id="rId2"/>
  </sheets>
  <definedNames/>
  <calcPr fullCalcOnLoad="1"/>
</workbook>
</file>

<file path=xl/sharedStrings.xml><?xml version="1.0" encoding="utf-8"?>
<sst xmlns="http://schemas.openxmlformats.org/spreadsheetml/2006/main" count="328" uniqueCount="194">
  <si>
    <r>
      <rPr>
        <sz val="10"/>
        <rFont val="Times New Roman"/>
        <family val="1"/>
      </rPr>
      <t xml:space="preserve">УТВЕРЖДЕНО
Приказом Управления образования,
молодежной политики и спорта Бутурлинского муниципального района
    </t>
    </r>
    <r>
      <rPr>
        <u val="single"/>
        <sz val="12"/>
        <rFont val="Times New Roman"/>
        <family val="1"/>
      </rPr>
      <t xml:space="preserve">«26»   декабря   2016  г.  № 431  </t>
    </r>
  </si>
  <si>
    <t xml:space="preserve">, </t>
  </si>
  <si>
    <r>
      <rPr>
        <b/>
        <sz val="22"/>
        <rFont val="Times New Roman"/>
        <family val="1"/>
      </rPr>
      <t xml:space="preserve">План финансово – хозяйственной деятельности
Муниципального автономного образовательного учреждения
Бутурлинской средней общеобразовательной школы имени В.И. Казакова
на 2017 год 
                                                   План финансово – хозяйственной деятельно                                            </t>
    </r>
    <r>
      <rPr>
        <i/>
        <sz val="22"/>
        <color indexed="8"/>
        <rFont val="Times New Roman"/>
        <family val="1"/>
      </rPr>
      <t>( с учетом изменений внесенных приказом управления образования, молодежной политики и     спорта администрации Бутурлинского муниципального района от 02.02.2017 №35, от 27.02.2017 №65, от 22.03.2017 №112, от 04.04.2017 №121, от 13.04.2017 №138, от 05.05.2017 №174, от 26.05.2017 №199, от 06.06.2017 №213, от 28.06.2017 №226, от 03.07.2017 №236, от 19.07.2017 №235, от 25.07.2017 №236, от 02.08.2017 №241, от 16.08.17 №250, от 28.08.2017 №258, от 08.09.2017 №275, от 29.07.2017 №305, от 02.10.2017 №311)</t>
    </r>
  </si>
  <si>
    <t>Наименование     учреждения</t>
  </si>
  <si>
    <t>МАОУ Бутурлинская средняя общеобразовательная школа имени В.И. Казакова</t>
  </si>
  <si>
    <t>КОДЫ</t>
  </si>
  <si>
    <t>Наименование подразделения (в случае составления им Плана)</t>
  </si>
  <si>
    <t xml:space="preserve">Форма по
</t>
  </si>
  <si>
    <t>ИНН/КПП</t>
  </si>
  <si>
    <t>5205001974/520501001</t>
  </si>
  <si>
    <t>КФД</t>
  </si>
  <si>
    <t>Адрес фактического местонахождения муниципального учреждения</t>
  </si>
  <si>
    <t>607440 Нижегородская обл. р.п. Бутурлино ул. Школьная, д. 2</t>
  </si>
  <si>
    <t>Дата</t>
  </si>
  <si>
    <t>Наименование органа, осуществляющего функции и полномочия учредителя</t>
  </si>
  <si>
    <t xml:space="preserve">по ОКПО
</t>
  </si>
  <si>
    <t>Единица измерения:   руб.</t>
  </si>
  <si>
    <t xml:space="preserve">по ОКЕИ
</t>
  </si>
  <si>
    <t>383</t>
  </si>
  <si>
    <r>
      <rPr>
        <b/>
        <sz val="14"/>
        <rFont val="Times New Roman"/>
        <family val="1"/>
      </rPr>
      <t xml:space="preserve"> I. Сведения о деятельности государственного бюджетного учреждения
</t>
    </r>
    <r>
      <rPr>
        <sz val="14"/>
        <rFont val="Times New Roman"/>
        <family val="1"/>
      </rPr>
      <t>1.1. Цели деятельности муниципального бюджетного учреждения:
-Формирование общей культуры личности обучающихся;
-Достижения обучающимися соответствующего уровня воспитания и образования;
-Адаптация обучающихся к жизни в обществе, приобщение к общечеловеческим ценностям;
-Формирование духовно-нравственной личности;
-Воспитание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
-Создание основы для получения начального профессионального, среднего профессионального образования и осознанного выбора профессии;
-Взаимодействие с семьей для обеспечения полноценного развития личности;
-Координация воспитывающего воздействия социума на личность школьника, направленного на создание условий для реализации цели формирования разносторонне развитой личности;
-Создание оптимальных условий на основе избирательной деятельности для развития каждого школьника и повышения качества образования;
-Обеспечение интересов всех социальных групп образовательного процесса (школьники, родители, педагогический коллектив, администрация школы, муниципальные и государственные органы власти)
Виды деятельности муниципального бюджетного учреждения:
Основная общеобразовательная школа 
Перечень услуг (работ), осуществляемых на платной основе и частично платной основе:
Учреждение вправе заниматься предпринимательской и иной не запрещенной действующим законодательством деятельностью, соответствующей уставным целям и необходимой для их достижения, привлекать для осуществления своих функций на договорной основе юридических и физических лиц, приобретать или арендовать основные средства за счет имеющихся у него финансовых ресурсов. Доходы, полученные от такой деятельности, и приобретенное за счет этих доходов имущество поступают в самостоятельное распоряжение Учреждения.</t>
    </r>
  </si>
  <si>
    <t>II. Показатели финансового состояния учреждения</t>
  </si>
  <si>
    <t>Наименование показателя</t>
  </si>
  <si>
    <t>Сумма</t>
  </si>
  <si>
    <t xml:space="preserve">I. Нефинансовые активы, всего:
</t>
  </si>
  <si>
    <t xml:space="preserve">1.1.  Общая балансовая стоимость недвижимого муниципального имущества, всего
</t>
  </si>
  <si>
    <t>в том числе:</t>
  </si>
  <si>
    <t>1.1.1. Стоимость имущества, закрепленного собственником имущества за муниципальном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</si>
  <si>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</si>
  <si>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</si>
  <si>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</si>
  <si>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</si>
  <si>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</si>
  <si>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</si>
  <si>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</si>
  <si>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из них:</t>
  </si>
  <si>
    <t>2.1. Дебиторская задолженность по доходам, полученным за счет средств бюджета</t>
  </si>
  <si>
    <t xml:space="preserve">2.2 Дебиторская задолженность по выданным авансам, полученным за счет средств бюджета всего:
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</si>
  <si>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</si>
  <si>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</si>
  <si>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</si>
  <si>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</si>
  <si>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 xml:space="preserve">2.2.5. по выданным авансам на приобретение 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</si>
  <si>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</si>
  <si>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</si>
  <si>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</si>
  <si>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</si>
  <si>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</si>
  <si>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</si>
  <si>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</si>
  <si>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</si>
  <si>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</si>
  <si>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</si>
  <si>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</si>
  <si>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</si>
  <si>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</si>
  <si>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</si>
  <si>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</si>
  <si>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</si>
  <si>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</si>
  <si>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</si>
  <si>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за счет средств бюджета, всего:</t>
  </si>
  <si>
    <t>3.2.1. по начислением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</si>
  <si>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</si>
  <si>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</si>
  <si>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</si>
  <si>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</si>
  <si>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</si>
  <si>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</si>
  <si>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</si>
  <si>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</si>
  <si>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</si>
  <si>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</si>
  <si>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</si>
  <si>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</si>
  <si>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</si>
  <si>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оп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</si>
  <si>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</si>
  <si>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</si>
  <si>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</si>
  <si>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</si>
  <si>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</si>
  <si>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 xml:space="preserve">3.3.7. по приобретению основных средств </t>
  </si>
  <si>
    <t>3.3.8. по приобретению нематериальных активов</t>
  </si>
  <si>
    <t>3.3.9.по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</si>
  <si>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</si>
  <si>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</si>
  <si>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</si>
  <si>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</si>
  <si>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расходам бюджетного учреждения</t>
  </si>
  <si>
    <t>Код строки</t>
  </si>
  <si>
    <t>Код по бюджетной классификации РФ</t>
  </si>
  <si>
    <t>Объем финансового обеспечения, руб</t>
  </si>
  <si>
    <t>Код субсидии</t>
  </si>
  <si>
    <t>КВР</t>
  </si>
  <si>
    <t>КОСГУ</t>
  </si>
  <si>
    <t>всего</t>
  </si>
  <si>
    <t>в том числе</t>
  </si>
  <si>
    <t xml:space="preserve">субсидия 
на финансовое
обеспечение
выполнения
муниципального
задания 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</si>
  <si>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</si>
  <si>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</si>
  <si>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</si>
  <si>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</si>
  <si>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финансовое обеспечение выполнения муниципального задания из бюджета Федерального фонда обязательного медицинского страхования</t>
  </si>
  <si>
    <t>Всего</t>
  </si>
  <si>
    <t>Из них гранты</t>
  </si>
  <si>
    <t>7.1</t>
  </si>
  <si>
    <t>Поступления,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</si>
  <si>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</si>
  <si>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</si>
  <si>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</si>
  <si>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</si>
  <si>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</si>
  <si>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</si>
  <si>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</si>
  <si>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</si>
  <si>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200</t>
  </si>
  <si>
    <t>в том числе на: выплаты персоналу всего:</t>
  </si>
  <si>
    <t>210</t>
  </si>
  <si>
    <t>Заработная плата</t>
  </si>
  <si>
    <t>074</t>
  </si>
  <si>
    <t>111</t>
  </si>
  <si>
    <t>07020710873070000</t>
  </si>
  <si>
    <t>КВФО2</t>
  </si>
  <si>
    <t xml:space="preserve">Прочие выплаты </t>
  </si>
  <si>
    <t>112</t>
  </si>
  <si>
    <t>Начисление на выплаты по оплате труда</t>
  </si>
  <si>
    <t>119</t>
  </si>
  <si>
    <t>Оплата работ, услуг, всего</t>
  </si>
  <si>
    <t>из них</t>
  </si>
  <si>
    <t>Услуги связи</t>
  </si>
  <si>
    <t>244</t>
  </si>
  <si>
    <t>Транспортные услуги</t>
  </si>
  <si>
    <t>Коммунальные услуги</t>
  </si>
  <si>
    <t>07020710800590000</t>
  </si>
  <si>
    <t>Арендная плата за пользование имуществом</t>
  </si>
  <si>
    <t xml:space="preserve">Работы, услуги по содержанию имущества </t>
  </si>
  <si>
    <t>07020760300590001</t>
  </si>
  <si>
    <t>07020760372300001</t>
  </si>
  <si>
    <t>243</t>
  </si>
  <si>
    <t>07091210120070003</t>
  </si>
  <si>
    <t>070207603S0590001</t>
  </si>
  <si>
    <t>07020760300210001</t>
  </si>
  <si>
    <t>Прочие работы, услуги</t>
  </si>
  <si>
    <t>03141230220003003</t>
  </si>
  <si>
    <t xml:space="preserve"> </t>
  </si>
  <si>
    <t>Социальное обеспечение, всего</t>
  </si>
  <si>
    <t>Пособия по социальной помощи населению</t>
  </si>
  <si>
    <t>Прочие расходы</t>
  </si>
  <si>
    <t>851</t>
  </si>
  <si>
    <t>852</t>
  </si>
  <si>
    <t>853</t>
  </si>
  <si>
    <t>070707205200070000</t>
  </si>
  <si>
    <t>Поступление нефинансовых активов, всего</t>
  </si>
  <si>
    <t>Увеличение стоимости основных средств</t>
  </si>
  <si>
    <t>07070740822000000</t>
  </si>
  <si>
    <t>Увеличение стоимости нематериальных активов</t>
  </si>
  <si>
    <t>Увеличение стоимости материальных запасов</t>
  </si>
  <si>
    <t>0702071087307000</t>
  </si>
  <si>
    <t>0702071080059000</t>
  </si>
  <si>
    <t>0709121012007003</t>
  </si>
  <si>
    <t>0702076030059001</t>
  </si>
  <si>
    <t>Поступление финансовых активов, всего:</t>
  </si>
  <si>
    <t>300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</si>
  <si>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</si>
  <si>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</si>
  <si>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</si>
  <si>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</si>
  <si>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</si>
  <si>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</si>
  <si>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</si>
  <si>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</si>
  <si>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</si>
  <si>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</si>
  <si>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</si>
  <si>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</si>
  <si>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</si>
  <si>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</si>
  <si>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</t>
  </si>
  <si>
    <t>А. Н. Федоров</t>
  </si>
  <si>
    <t>Исполнитель</t>
  </si>
  <si>
    <t>О.А. Зайцева</t>
  </si>
  <si>
    <r>
      <rPr>
        <sz val="10"/>
        <rFont val="Times New Roman"/>
        <family val="1"/>
      </rPr>
      <t xml:space="preserve">УТВЕРЖДЕНО
Приказом Управления образования,
молодежной политики и спорта Бутурлинского муниципального района
    </t>
    </r>
    <r>
      <rPr>
        <u val="single"/>
        <sz val="12"/>
        <rFont val="Times New Roman"/>
        <family val="1"/>
      </rPr>
      <t xml:space="preserve">«26»   декабрь  2016 г.  № 431 </t>
    </r>
  </si>
  <si>
    <t>Приложение №1 к ПФХД МАОУ БСОШ им. В.И. Казакова</t>
  </si>
  <si>
    <t xml:space="preserve">            Сведения о средствах, поступающих во временное распоряжение                          на МАОУ БСОШ им. В.И. Казакова на 2017 год</t>
  </si>
  <si>
    <t>№ пп</t>
  </si>
  <si>
    <t>010</t>
  </si>
  <si>
    <t>020</t>
  </si>
  <si>
    <t>Поступление</t>
  </si>
  <si>
    <t>030</t>
  </si>
  <si>
    <t>Выбытие</t>
  </si>
  <si>
    <t>040</t>
  </si>
  <si>
    <t>Директор</t>
  </si>
  <si>
    <t>А.Н. Федоров</t>
  </si>
  <si>
    <t>Экономист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</si>
</sst>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i/>
      <sz val="22"/>
      <color indexed="8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Liberation Serif;Times New Roma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6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2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view="pageBreakPreview" zoomScale="91" zoomScaleNormal="81" zoomScaleSheetLayoutView="91" zoomScalePageLayoutView="0" workbookViewId="0" topLeftCell="A14">
      <selection activeCell="H178" sqref="H178"/>
    </sheetView>
  </sheetViews>
  <sheetFormatPr defaultColWidth="11.57421875" defaultRowHeight="14.25" customHeight="1"/>
  <cols>
    <col min="1" max="1" width="11.57421875" style="0" customWidth="1"/>
    <col min="2" max="2" width="15.57421875" style="0" customWidth="1"/>
    <col min="3" max="4" width="9.8515625" style="0" customWidth="1"/>
    <col min="5" max="5" width="5.8515625" style="0" customWidth="1"/>
    <col min="6" max="6" width="10.28125" style="0" customWidth="1"/>
    <col min="7" max="7" width="16.421875" style="0" customWidth="1"/>
    <col min="8" max="8" width="16.140625" style="0" customWidth="1"/>
    <col min="9" max="10" width="14.57421875" style="0" customWidth="1"/>
    <col min="11" max="11" width="18.00390625" style="0" customWidth="1"/>
    <col min="12" max="12" width="10.140625" style="0" customWidth="1"/>
    <col min="13" max="13" width="15.7109375" style="0" customWidth="1"/>
    <col min="14" max="14" width="9.00390625" style="0" customWidth="1"/>
    <col min="15" max="15" width="12.8515625" style="0" customWidth="1"/>
  </cols>
  <sheetData>
    <row r="1" spans="13:15" ht="13.5" customHeight="1">
      <c r="M1" s="46" t="s">
        <v>0</v>
      </c>
      <c r="N1" s="46"/>
      <c r="O1" s="46"/>
    </row>
    <row r="2" spans="13:15" ht="18.75" customHeight="1">
      <c r="M2" s="46"/>
      <c r="N2" s="46"/>
      <c r="O2" s="46"/>
    </row>
    <row r="3" spans="13:15" ht="18.75" customHeight="1">
      <c r="M3" s="46"/>
      <c r="N3" s="46"/>
      <c r="O3" s="46"/>
    </row>
    <row r="4" spans="13:15" ht="18.75" customHeight="1">
      <c r="M4" s="46"/>
      <c r="N4" s="46"/>
      <c r="O4" s="46"/>
    </row>
    <row r="5" spans="13:15" ht="18.75" customHeight="1">
      <c r="M5" s="46"/>
      <c r="N5" s="46"/>
      <c r="O5" s="46"/>
    </row>
    <row r="6" spans="13:15" ht="18.75" customHeight="1">
      <c r="M6" s="46"/>
      <c r="N6" s="46"/>
      <c r="O6" s="46"/>
    </row>
    <row r="7" spans="13:15" ht="18.75" customHeight="1">
      <c r="M7" s="46"/>
      <c r="N7" s="46"/>
      <c r="O7" s="46"/>
    </row>
    <row r="8" spans="13:15" ht="45" customHeight="1">
      <c r="M8" s="46"/>
      <c r="N8" s="46"/>
      <c r="O8" s="46"/>
    </row>
    <row r="9" spans="13:15" ht="18.75" customHeight="1" hidden="1">
      <c r="M9" s="46"/>
      <c r="N9" s="46"/>
      <c r="O9" s="46"/>
    </row>
    <row r="10" spans="13:15" ht="18.75" customHeight="1" hidden="1">
      <c r="M10" s="46"/>
      <c r="N10" s="46"/>
      <c r="O10" s="46"/>
    </row>
    <row r="11" ht="14.25" customHeight="1">
      <c r="A11" t="s">
        <v>1</v>
      </c>
    </row>
    <row r="12" spans="1:15" ht="13.5" customHeight="1">
      <c r="A12" s="47" t="s">
        <v>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4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4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4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4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4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4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222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4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39" customHeight="1">
      <c r="A23" s="48" t="s">
        <v>3</v>
      </c>
      <c r="B23" s="48"/>
      <c r="C23" s="1"/>
      <c r="D23" s="49" t="s">
        <v>4</v>
      </c>
      <c r="E23" s="49"/>
      <c r="F23" s="49"/>
      <c r="G23" s="49"/>
      <c r="H23" s="49"/>
      <c r="I23" s="49"/>
      <c r="J23" s="49"/>
      <c r="K23" s="49"/>
      <c r="L23" s="49"/>
      <c r="M23" s="49"/>
      <c r="N23" s="2"/>
      <c r="O23" s="3" t="s">
        <v>5</v>
      </c>
    </row>
    <row r="24" ht="14.25" customHeight="1">
      <c r="O24" s="50"/>
    </row>
    <row r="25" spans="1:15" ht="13.5" customHeight="1">
      <c r="A25" s="51" t="s">
        <v>6</v>
      </c>
      <c r="B25" s="51"/>
      <c r="C25" s="4"/>
      <c r="D25" s="5"/>
      <c r="E25" s="5"/>
      <c r="F25" s="5"/>
      <c r="O25" s="50"/>
    </row>
    <row r="26" spans="1:15" ht="16.5" customHeight="1">
      <c r="A26" s="51"/>
      <c r="B26" s="51"/>
      <c r="C26" s="4"/>
      <c r="O26" s="50"/>
    </row>
    <row r="27" spans="1:15" ht="42" customHeight="1">
      <c r="A27" s="51"/>
      <c r="B27" s="51"/>
      <c r="C27" s="4"/>
      <c r="N27" s="6" t="s">
        <v>7</v>
      </c>
      <c r="O27" s="7"/>
    </row>
    <row r="28" spans="1:15" ht="16.5" customHeight="1">
      <c r="A28" s="8"/>
      <c r="B28" s="8"/>
      <c r="C28" s="8"/>
      <c r="N28" s="6"/>
      <c r="O28" s="7"/>
    </row>
    <row r="29" spans="1:15" ht="15.75" customHeight="1">
      <c r="A29" s="51" t="s">
        <v>8</v>
      </c>
      <c r="B29" s="51"/>
      <c r="C29" s="4"/>
      <c r="D29" s="52" t="s">
        <v>9</v>
      </c>
      <c r="E29" s="52"/>
      <c r="F29" s="52"/>
      <c r="G29" s="52"/>
      <c r="H29" s="52"/>
      <c r="I29" s="52"/>
      <c r="J29" s="52"/>
      <c r="K29" s="52"/>
      <c r="L29" s="52"/>
      <c r="M29" s="52"/>
      <c r="N29" s="9" t="s">
        <v>10</v>
      </c>
      <c r="O29" s="7"/>
    </row>
    <row r="30" spans="1:15" ht="14.25" customHeight="1">
      <c r="A30" s="8"/>
      <c r="B30" s="8"/>
      <c r="C30" s="8"/>
      <c r="O30" s="7"/>
    </row>
    <row r="31" spans="1:15" ht="13.5" customHeight="1">
      <c r="A31" s="51" t="s">
        <v>11</v>
      </c>
      <c r="B31" s="51"/>
      <c r="C31" s="4"/>
      <c r="D31" s="53" t="s">
        <v>12</v>
      </c>
      <c r="E31" s="53"/>
      <c r="F31" s="53"/>
      <c r="G31" s="53"/>
      <c r="H31" s="53"/>
      <c r="I31" s="53"/>
      <c r="J31" s="53"/>
      <c r="K31" s="53"/>
      <c r="L31" s="53"/>
      <c r="M31" s="53"/>
      <c r="O31" s="7"/>
    </row>
    <row r="32" spans="1:15" ht="16.5" customHeight="1">
      <c r="A32" s="51"/>
      <c r="B32" s="51"/>
      <c r="C32" s="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9" t="s">
        <v>13</v>
      </c>
      <c r="O32" s="7"/>
    </row>
    <row r="33" spans="1:15" ht="61.5" customHeight="1">
      <c r="A33" s="51"/>
      <c r="B33" s="51"/>
      <c r="C33" s="4"/>
      <c r="D33" s="53"/>
      <c r="E33" s="53"/>
      <c r="F33" s="53"/>
      <c r="G33" s="53"/>
      <c r="H33" s="53"/>
      <c r="I33" s="53"/>
      <c r="J33" s="53"/>
      <c r="K33" s="53"/>
      <c r="L33" s="53"/>
      <c r="M33" s="53"/>
      <c r="O33" s="7"/>
    </row>
    <row r="34" spans="1:15" ht="14.25" customHeight="1">
      <c r="A34" s="8"/>
      <c r="B34" s="8"/>
      <c r="C34" s="8"/>
      <c r="O34" s="7"/>
    </row>
    <row r="35" spans="1:15" ht="13.5" customHeight="1">
      <c r="A35" s="51" t="s">
        <v>14</v>
      </c>
      <c r="B35" s="51"/>
      <c r="C35" s="4"/>
      <c r="O35" s="7"/>
    </row>
    <row r="36" spans="1:15" ht="16.5" customHeight="1">
      <c r="A36" s="51"/>
      <c r="B36" s="51"/>
      <c r="C36" s="4"/>
      <c r="O36" s="7"/>
    </row>
    <row r="37" spans="1:15" ht="46.5" customHeight="1">
      <c r="A37" s="51"/>
      <c r="B37" s="51"/>
      <c r="C37" s="4"/>
      <c r="N37" s="6" t="s">
        <v>15</v>
      </c>
      <c r="O37" s="10">
        <v>43020243</v>
      </c>
    </row>
    <row r="38" spans="1:15" ht="14.25" customHeight="1">
      <c r="A38" s="8"/>
      <c r="B38" s="8"/>
      <c r="C38" s="8"/>
      <c r="O38" s="7"/>
    </row>
    <row r="39" spans="1:15" ht="29.25" customHeight="1">
      <c r="A39" s="51" t="s">
        <v>16</v>
      </c>
      <c r="B39" s="51"/>
      <c r="C39" s="4"/>
      <c r="N39" s="6" t="s">
        <v>17</v>
      </c>
      <c r="O39" s="10" t="s">
        <v>18</v>
      </c>
    </row>
    <row r="40" ht="12" customHeight="1">
      <c r="O40" s="6"/>
    </row>
    <row r="41" ht="16.5" customHeight="1">
      <c r="O41" s="6"/>
    </row>
    <row r="42" ht="60.75" customHeight="1"/>
    <row r="43" spans="1:15" ht="13.5" customHeight="1">
      <c r="A43" s="54" t="s">
        <v>19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4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4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4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4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4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4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ht="14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ht="14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ht="14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ht="1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 ht="14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1:15" ht="218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ht="19.5" customHeight="1"/>
    <row r="61" spans="1:15" ht="16.5" customHeight="1">
      <c r="A61" s="55" t="s">
        <v>20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5.75" customHeight="1">
      <c r="A62" s="56" t="s">
        <v>21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11" t="s">
        <v>22</v>
      </c>
    </row>
    <row r="63" spans="1:15" ht="13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2"/>
    </row>
    <row r="64" spans="1:15" ht="18.75" customHeight="1">
      <c r="A64" s="57" t="s">
        <v>23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12"/>
    </row>
    <row r="65" spans="1:15" ht="15" customHeight="1">
      <c r="A65" s="58" t="s">
        <v>24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12"/>
    </row>
    <row r="66" spans="1:15" ht="15.75" customHeight="1">
      <c r="A66" s="58" t="s">
        <v>25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2"/>
    </row>
    <row r="67" spans="1:15" ht="29.25" customHeight="1">
      <c r="A67" s="58" t="s">
        <v>26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12"/>
    </row>
    <row r="68" spans="1:15" ht="29.25" customHeight="1">
      <c r="A68" s="58" t="s">
        <v>27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12"/>
    </row>
    <row r="69" spans="1:15" ht="29.25" customHeight="1">
      <c r="A69" s="58" t="s">
        <v>28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2"/>
    </row>
    <row r="70" spans="1:15" ht="15.75" customHeight="1">
      <c r="A70" s="58" t="s">
        <v>29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2"/>
    </row>
    <row r="71" spans="1:15" ht="18" customHeight="1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12"/>
    </row>
    <row r="72" spans="1:15" ht="15.75" customHeight="1">
      <c r="A72" s="58" t="s">
        <v>25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12"/>
    </row>
    <row r="73" spans="1:15" ht="15.75" customHeight="1">
      <c r="A73" s="58" t="s">
        <v>31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12"/>
    </row>
    <row r="74" spans="1:15" ht="15.75" customHeight="1">
      <c r="A74" s="58" t="s">
        <v>32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12"/>
    </row>
    <row r="75" spans="1:15" ht="15.75" customHeight="1">
      <c r="A75" s="57" t="s">
        <v>33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12"/>
    </row>
    <row r="76" spans="1:15" ht="15.75" customHeight="1">
      <c r="A76" s="58" t="s">
        <v>34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12"/>
    </row>
    <row r="77" spans="1:15" ht="17.25" customHeight="1">
      <c r="A77" s="58" t="s">
        <v>35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12"/>
    </row>
    <row r="78" spans="1:15" ht="30" customHeight="1">
      <c r="A78" s="58" t="s">
        <v>36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12"/>
    </row>
    <row r="79" spans="1:15" ht="15.75" customHeight="1">
      <c r="A79" s="58" t="s">
        <v>25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12"/>
    </row>
    <row r="80" spans="1:15" ht="15.75" customHeight="1">
      <c r="A80" s="58" t="s">
        <v>37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12"/>
    </row>
    <row r="81" spans="1:15" ht="15.75" customHeight="1">
      <c r="A81" s="58" t="s">
        <v>38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12"/>
    </row>
    <row r="82" spans="1:15" ht="15.75" customHeight="1">
      <c r="A82" s="59" t="s">
        <v>39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12"/>
    </row>
    <row r="83" spans="1:15" ht="15.75" customHeight="1">
      <c r="A83" s="58" t="s">
        <v>40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12"/>
    </row>
    <row r="84" spans="1:15" ht="15.75" customHeight="1">
      <c r="A84" s="59" t="s">
        <v>41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12"/>
    </row>
    <row r="85" spans="1:15" ht="15.75" customHeight="1">
      <c r="A85" s="59" t="s">
        <v>42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12"/>
    </row>
    <row r="86" spans="1:15" ht="15.75" customHeight="1">
      <c r="A86" s="59" t="s">
        <v>43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12"/>
    </row>
    <row r="87" spans="1:15" ht="15.75" customHeight="1">
      <c r="A87" s="59" t="s">
        <v>44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12"/>
    </row>
    <row r="88" spans="1:15" ht="15.75" customHeight="1">
      <c r="A88" s="59" t="s">
        <v>45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12"/>
    </row>
    <row r="89" spans="1:15" ht="15.75" customHeight="1">
      <c r="A89" s="59" t="s">
        <v>46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12"/>
    </row>
    <row r="90" spans="1:15" ht="29.25" customHeight="1">
      <c r="A90" s="59" t="s">
        <v>47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12"/>
    </row>
    <row r="91" spans="1:15" ht="15.75" customHeight="1">
      <c r="A91" s="59" t="s">
        <v>25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12"/>
    </row>
    <row r="92" spans="1:15" ht="15.75" customHeight="1">
      <c r="A92" s="59" t="s">
        <v>48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12"/>
    </row>
    <row r="93" spans="1:15" ht="15.75" customHeight="1">
      <c r="A93" s="59" t="s">
        <v>49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12"/>
    </row>
    <row r="94" spans="1:15" ht="15.75" customHeight="1">
      <c r="A94" s="59" t="s">
        <v>50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12"/>
    </row>
    <row r="95" spans="1:15" ht="15.75" customHeight="1">
      <c r="A95" s="59" t="s">
        <v>51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12"/>
    </row>
    <row r="96" spans="1:15" ht="15.75" customHeight="1">
      <c r="A96" s="59" t="s">
        <v>52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12"/>
    </row>
    <row r="97" spans="1:15" ht="15.75" customHeight="1">
      <c r="A97" s="59" t="s">
        <v>53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12"/>
    </row>
    <row r="98" spans="1:15" ht="15.75" customHeight="1">
      <c r="A98" s="59" t="s">
        <v>54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12"/>
    </row>
    <row r="99" spans="1:15" ht="15.75" customHeight="1">
      <c r="A99" s="59" t="s">
        <v>55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12"/>
    </row>
    <row r="100" spans="1:15" ht="15.75" customHeight="1">
      <c r="A100" s="59" t="s">
        <v>56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12"/>
    </row>
    <row r="101" spans="1:15" ht="15.75" customHeight="1">
      <c r="A101" s="59" t="s">
        <v>57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12"/>
    </row>
    <row r="102" spans="1:15" ht="15.75" customHeight="1">
      <c r="A102" s="60" t="s">
        <v>58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12"/>
    </row>
    <row r="103" spans="1:15" ht="15.75" customHeight="1">
      <c r="A103" s="59" t="s">
        <v>34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12"/>
    </row>
    <row r="104" spans="1:15" ht="15.75" customHeight="1">
      <c r="A104" s="59" t="s">
        <v>59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12"/>
    </row>
    <row r="105" spans="1:15" ht="29.25" customHeight="1">
      <c r="A105" s="59" t="s">
        <v>60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12"/>
    </row>
    <row r="106" spans="1:15" ht="15.75" customHeight="1">
      <c r="A106" s="59" t="s">
        <v>25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12"/>
    </row>
    <row r="107" spans="1:15" ht="15.75" customHeight="1">
      <c r="A107" s="59" t="s">
        <v>61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12"/>
    </row>
    <row r="108" spans="1:15" ht="15.75" customHeight="1">
      <c r="A108" s="59" t="s">
        <v>62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12"/>
    </row>
    <row r="109" spans="1:15" ht="15.75" customHeight="1">
      <c r="A109" s="59" t="s">
        <v>63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12"/>
    </row>
    <row r="110" spans="1:15" ht="15.75" customHeight="1">
      <c r="A110" s="59" t="s">
        <v>64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12"/>
    </row>
    <row r="111" spans="1:15" ht="15.75" customHeight="1">
      <c r="A111" s="59" t="s">
        <v>65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12"/>
    </row>
    <row r="112" spans="1:15" ht="15.75" customHeight="1">
      <c r="A112" s="59" t="s">
        <v>66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12"/>
    </row>
    <row r="113" spans="1:15" ht="15.75" customHeight="1">
      <c r="A113" s="59" t="s">
        <v>67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12"/>
    </row>
    <row r="114" spans="1:15" ht="15.75" customHeight="1">
      <c r="A114" s="59" t="s">
        <v>68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12"/>
    </row>
    <row r="115" spans="1:15" ht="15.75" customHeight="1">
      <c r="A115" s="59" t="s">
        <v>69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12"/>
    </row>
    <row r="116" spans="1:15" ht="15.75" customHeight="1">
      <c r="A116" s="59" t="s">
        <v>70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12"/>
    </row>
    <row r="117" spans="1:15" ht="15.75" customHeight="1">
      <c r="A117" s="59" t="s">
        <v>71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12"/>
    </row>
    <row r="118" spans="1:15" ht="15.75" customHeight="1">
      <c r="A118" s="59" t="s">
        <v>72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12"/>
    </row>
    <row r="119" spans="1:15" ht="15.75" customHeight="1">
      <c r="A119" s="59" t="s">
        <v>73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12"/>
    </row>
    <row r="120" spans="1:15" ht="25.5" customHeight="1">
      <c r="A120" s="59" t="s">
        <v>74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12"/>
    </row>
    <row r="121" spans="1:15" ht="15.75" customHeight="1">
      <c r="A121" s="59" t="s">
        <v>25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12"/>
    </row>
    <row r="122" spans="1:15" ht="15.75" customHeight="1">
      <c r="A122" s="59" t="s">
        <v>75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12"/>
    </row>
    <row r="123" spans="1:15" ht="15.75" customHeight="1">
      <c r="A123" s="59" t="s">
        <v>76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12"/>
    </row>
    <row r="124" spans="1:15" ht="15.75" customHeight="1">
      <c r="A124" s="59" t="s">
        <v>77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12"/>
    </row>
    <row r="125" spans="1:15" ht="15.75" customHeight="1">
      <c r="A125" s="59" t="s">
        <v>78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12"/>
    </row>
    <row r="126" spans="1:15" ht="15.75" customHeight="1">
      <c r="A126" s="59" t="s">
        <v>79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12"/>
    </row>
    <row r="127" spans="1:15" ht="15.75" customHeight="1">
      <c r="A127" s="59" t="s">
        <v>80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12"/>
    </row>
    <row r="128" spans="1:15" ht="15.75" customHeight="1">
      <c r="A128" s="59" t="s">
        <v>81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12"/>
    </row>
    <row r="129" spans="1:15" ht="15.75" customHeight="1">
      <c r="A129" s="59" t="s">
        <v>82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12"/>
    </row>
    <row r="130" spans="1:15" ht="15.75" customHeight="1">
      <c r="A130" s="59" t="s">
        <v>83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12"/>
    </row>
    <row r="131" spans="1:15" ht="15.75" customHeight="1">
      <c r="A131" s="59" t="s">
        <v>84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12"/>
    </row>
    <row r="132" spans="1:15" ht="15.75" customHeight="1">
      <c r="A132" s="59" t="s">
        <v>85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12"/>
    </row>
    <row r="133" spans="1:15" ht="15.75" customHeight="1">
      <c r="A133" s="59" t="s">
        <v>86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12"/>
    </row>
    <row r="134" spans="1:15" ht="15.75" customHeight="1">
      <c r="A134" s="59" t="s">
        <v>87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12"/>
    </row>
    <row r="135" spans="1:14" ht="13.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5" ht="15.75" customHeight="1">
      <c r="A136" s="62" t="s">
        <v>88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35.25" customHeight="1">
      <c r="A137" s="63" t="s">
        <v>21</v>
      </c>
      <c r="B137" s="63"/>
      <c r="C137" s="63" t="s">
        <v>89</v>
      </c>
      <c r="D137" s="63" t="s">
        <v>90</v>
      </c>
      <c r="E137" s="63"/>
      <c r="F137" s="63"/>
      <c r="G137" s="63" t="s">
        <v>91</v>
      </c>
      <c r="H137" s="63"/>
      <c r="I137" s="63"/>
      <c r="J137" s="63"/>
      <c r="K137" s="63"/>
      <c r="L137" s="63"/>
      <c r="M137" s="63"/>
      <c r="N137" s="63"/>
      <c r="O137" s="63"/>
    </row>
    <row r="138" spans="1:15" ht="35.25" customHeight="1">
      <c r="A138" s="63"/>
      <c r="B138" s="63"/>
      <c r="C138" s="63"/>
      <c r="D138" s="63" t="s">
        <v>92</v>
      </c>
      <c r="E138" s="63" t="s">
        <v>93</v>
      </c>
      <c r="F138" s="63" t="s">
        <v>94</v>
      </c>
      <c r="G138" s="63" t="s">
        <v>95</v>
      </c>
      <c r="H138" s="63" t="s">
        <v>96</v>
      </c>
      <c r="I138" s="63"/>
      <c r="J138" s="63"/>
      <c r="K138" s="63"/>
      <c r="L138" s="63"/>
      <c r="M138" s="63"/>
      <c r="N138" s="63"/>
      <c r="O138" s="63"/>
    </row>
    <row r="139" spans="1:15" ht="124.5" customHeight="1">
      <c r="A139" s="63"/>
      <c r="B139" s="63"/>
      <c r="C139" s="63"/>
      <c r="D139" s="63"/>
      <c r="E139" s="63"/>
      <c r="F139" s="63"/>
      <c r="G139" s="63"/>
      <c r="H139" s="63" t="s">
        <v>97</v>
      </c>
      <c r="I139" s="63"/>
      <c r="J139" s="63" t="s">
        <v>98</v>
      </c>
      <c r="K139" s="64" t="s">
        <v>99</v>
      </c>
      <c r="L139" s="63" t="s">
        <v>100</v>
      </c>
      <c r="M139" s="64" t="s">
        <v>101</v>
      </c>
      <c r="N139" s="64"/>
      <c r="O139" s="64"/>
    </row>
    <row r="140" spans="1:15" ht="69.75" customHeight="1">
      <c r="A140" s="63"/>
      <c r="B140" s="63"/>
      <c r="C140" s="63"/>
      <c r="D140" s="63"/>
      <c r="E140" s="63"/>
      <c r="F140" s="63"/>
      <c r="G140" s="63"/>
      <c r="H140" s="13"/>
      <c r="I140" s="14" t="s">
        <v>102</v>
      </c>
      <c r="J140" s="63"/>
      <c r="K140" s="64"/>
      <c r="L140" s="63"/>
      <c r="M140" s="15" t="s">
        <v>103</v>
      </c>
      <c r="N140" s="63" t="s">
        <v>104</v>
      </c>
      <c r="O140" s="63"/>
    </row>
    <row r="141" spans="1:15" ht="13.5" customHeight="1">
      <c r="A141" s="65">
        <v>1</v>
      </c>
      <c r="B141" s="65"/>
      <c r="C141" s="16">
        <v>2</v>
      </c>
      <c r="D141" s="16">
        <v>3</v>
      </c>
      <c r="E141" s="16">
        <v>4</v>
      </c>
      <c r="F141" s="16">
        <v>5</v>
      </c>
      <c r="G141" s="16">
        <v>6</v>
      </c>
      <c r="H141" s="16">
        <v>7</v>
      </c>
      <c r="I141" s="16" t="s">
        <v>105</v>
      </c>
      <c r="J141" s="16">
        <v>8</v>
      </c>
      <c r="K141" s="16">
        <v>9</v>
      </c>
      <c r="L141" s="16">
        <v>10</v>
      </c>
      <c r="M141" s="16">
        <v>11</v>
      </c>
      <c r="N141" s="65">
        <v>12</v>
      </c>
      <c r="O141" s="65"/>
    </row>
    <row r="142" spans="1:15" ht="38.25" customHeight="1">
      <c r="A142" s="66" t="s">
        <v>106</v>
      </c>
      <c r="B142" s="66"/>
      <c r="C142" s="17">
        <v>100</v>
      </c>
      <c r="D142" s="18"/>
      <c r="E142" s="18"/>
      <c r="F142" s="18"/>
      <c r="G142" s="19">
        <f>H142+J142+M142+K142</f>
        <v>74740042.2</v>
      </c>
      <c r="H142" s="19">
        <f>40690450+100000+1759450</f>
        <v>42549900</v>
      </c>
      <c r="I142" s="19"/>
      <c r="J142" s="19">
        <f>J147</f>
        <v>5086094.34</v>
      </c>
      <c r="K142" s="19">
        <f>K148</f>
        <v>24546562</v>
      </c>
      <c r="L142" s="19"/>
      <c r="M142" s="19">
        <f>M144</f>
        <v>2557485.86</v>
      </c>
      <c r="N142" s="67"/>
      <c r="O142" s="67"/>
    </row>
    <row r="143" spans="1:15" ht="33.75" customHeight="1">
      <c r="A143" s="68" t="s">
        <v>107</v>
      </c>
      <c r="B143" s="68"/>
      <c r="C143" s="21">
        <v>110</v>
      </c>
      <c r="D143" s="18"/>
      <c r="E143" s="18"/>
      <c r="F143" s="18"/>
      <c r="G143" s="20"/>
      <c r="H143" s="20"/>
      <c r="I143" s="20"/>
      <c r="J143" s="20"/>
      <c r="K143" s="20"/>
      <c r="L143" s="20"/>
      <c r="M143" s="20"/>
      <c r="N143" s="67"/>
      <c r="O143" s="67"/>
    </row>
    <row r="144" spans="1:15" ht="31.5" customHeight="1">
      <c r="A144" s="69" t="s">
        <v>108</v>
      </c>
      <c r="B144" s="69"/>
      <c r="C144" s="21">
        <v>120</v>
      </c>
      <c r="D144" s="18"/>
      <c r="E144" s="18"/>
      <c r="F144" s="18"/>
      <c r="G144" s="20"/>
      <c r="H144" s="20"/>
      <c r="I144" s="20"/>
      <c r="J144" s="20"/>
      <c r="K144" s="20"/>
      <c r="L144" s="20"/>
      <c r="M144" s="20">
        <f>2500000+16937+40548.86</f>
        <v>2557485.86</v>
      </c>
      <c r="N144" s="67"/>
      <c r="O144" s="67"/>
    </row>
    <row r="145" spans="1:15" ht="70.5" customHeight="1">
      <c r="A145" s="68" t="s">
        <v>109</v>
      </c>
      <c r="B145" s="68"/>
      <c r="C145" s="21">
        <v>130</v>
      </c>
      <c r="D145" s="18"/>
      <c r="E145" s="18"/>
      <c r="F145" s="18"/>
      <c r="G145" s="20"/>
      <c r="H145" s="20"/>
      <c r="I145" s="20"/>
      <c r="J145" s="20"/>
      <c r="K145" s="20"/>
      <c r="L145" s="20"/>
      <c r="M145" s="20"/>
      <c r="N145" s="67"/>
      <c r="O145" s="67"/>
    </row>
    <row r="146" spans="1:15" ht="182.25" customHeight="1">
      <c r="A146" s="68" t="s">
        <v>110</v>
      </c>
      <c r="B146" s="68"/>
      <c r="C146" s="21">
        <v>140</v>
      </c>
      <c r="D146" s="18"/>
      <c r="E146" s="18"/>
      <c r="F146" s="18"/>
      <c r="G146" s="20"/>
      <c r="H146" s="20"/>
      <c r="I146" s="20"/>
      <c r="J146" s="20"/>
      <c r="K146" s="20"/>
      <c r="L146" s="20"/>
      <c r="M146" s="20"/>
      <c r="N146" s="67"/>
      <c r="O146" s="67"/>
    </row>
    <row r="147" spans="1:15" ht="48" customHeight="1">
      <c r="A147" s="68" t="s">
        <v>111</v>
      </c>
      <c r="B147" s="68"/>
      <c r="C147" s="21">
        <v>150</v>
      </c>
      <c r="D147" s="18"/>
      <c r="E147" s="18"/>
      <c r="F147" s="18"/>
      <c r="G147" s="20"/>
      <c r="H147" s="20"/>
      <c r="I147" s="20"/>
      <c r="J147" s="20">
        <f>J151</f>
        <v>5086094.34</v>
      </c>
      <c r="K147" s="20"/>
      <c r="L147" s="20"/>
      <c r="M147" s="20"/>
      <c r="N147" s="67"/>
      <c r="O147" s="67"/>
    </row>
    <row r="148" spans="1:15" ht="27" customHeight="1">
      <c r="A148" s="68" t="s">
        <v>112</v>
      </c>
      <c r="B148" s="68"/>
      <c r="C148" s="21">
        <v>160</v>
      </c>
      <c r="D148" s="18"/>
      <c r="E148" s="18"/>
      <c r="F148" s="18"/>
      <c r="G148" s="20"/>
      <c r="H148" s="20"/>
      <c r="I148" s="20"/>
      <c r="J148" s="20"/>
      <c r="K148" s="20">
        <f>K151</f>
        <v>24546562</v>
      </c>
      <c r="L148" s="20"/>
      <c r="M148" s="20"/>
      <c r="N148" s="67"/>
      <c r="O148" s="67"/>
    </row>
    <row r="149" spans="1:15" ht="36.75" customHeight="1">
      <c r="A149" s="68" t="s">
        <v>113</v>
      </c>
      <c r="B149" s="68"/>
      <c r="C149" s="21">
        <v>180</v>
      </c>
      <c r="D149" s="18"/>
      <c r="E149" s="18"/>
      <c r="F149" s="18"/>
      <c r="G149" s="20"/>
      <c r="H149" s="20"/>
      <c r="I149" s="20"/>
      <c r="J149" s="20"/>
      <c r="K149" s="20"/>
      <c r="L149" s="20"/>
      <c r="M149" s="20"/>
      <c r="N149" s="67"/>
      <c r="O149" s="67"/>
    </row>
    <row r="150" spans="1:15" ht="15.75" customHeight="1">
      <c r="A150" s="68"/>
      <c r="B150" s="68"/>
      <c r="C150" s="21"/>
      <c r="D150" s="18"/>
      <c r="E150" s="18"/>
      <c r="F150" s="18"/>
      <c r="G150" s="20"/>
      <c r="H150" s="20"/>
      <c r="I150" s="20"/>
      <c r="J150" s="20"/>
      <c r="K150" s="20"/>
      <c r="L150" s="20"/>
      <c r="M150" s="20"/>
      <c r="N150" s="67"/>
      <c r="O150" s="67"/>
    </row>
    <row r="151" spans="1:15" ht="46.5" customHeight="1">
      <c r="A151" s="70" t="s">
        <v>114</v>
      </c>
      <c r="B151" s="70"/>
      <c r="C151" s="22" t="s">
        <v>115</v>
      </c>
      <c r="D151" s="23"/>
      <c r="E151" s="23"/>
      <c r="F151" s="23"/>
      <c r="G151" s="24">
        <f>H151+J151+M151+K151</f>
        <v>74740042.2</v>
      </c>
      <c r="H151" s="24">
        <f>H153+H164+H193+H199</f>
        <v>42549900</v>
      </c>
      <c r="I151" s="24"/>
      <c r="J151" s="24">
        <f>J164+J209+J201+J193</f>
        <v>5086094.34</v>
      </c>
      <c r="K151" s="24">
        <f>K175+K201</f>
        <v>24546562</v>
      </c>
      <c r="L151" s="24"/>
      <c r="M151" s="19">
        <f>M209+M155+M161+M184</f>
        <v>2557485.86</v>
      </c>
      <c r="N151" s="71"/>
      <c r="O151" s="71"/>
    </row>
    <row r="152" spans="1:15" ht="15.75" customHeight="1">
      <c r="A152" s="72" t="s">
        <v>25</v>
      </c>
      <c r="B152" s="72"/>
      <c r="C152" s="26"/>
      <c r="D152" s="23"/>
      <c r="E152" s="23"/>
      <c r="F152" s="23"/>
      <c r="G152" s="25"/>
      <c r="H152" s="25"/>
      <c r="I152" s="25"/>
      <c r="J152" s="25"/>
      <c r="K152" s="25"/>
      <c r="L152" s="25"/>
      <c r="M152" s="20"/>
      <c r="N152" s="71"/>
      <c r="O152" s="71"/>
    </row>
    <row r="153" spans="1:15" ht="60.75" customHeight="1">
      <c r="A153" s="72" t="s">
        <v>116</v>
      </c>
      <c r="B153" s="72"/>
      <c r="C153" s="26" t="s">
        <v>117</v>
      </c>
      <c r="D153" s="27"/>
      <c r="E153" s="27"/>
      <c r="F153" s="27"/>
      <c r="G153" s="28">
        <f>G155+G158+G161</f>
        <v>31735868.060000002</v>
      </c>
      <c r="H153" s="28">
        <f>H155+H158+H161</f>
        <v>31730000</v>
      </c>
      <c r="I153" s="28"/>
      <c r="J153" s="28"/>
      <c r="K153" s="28"/>
      <c r="L153" s="28"/>
      <c r="M153" s="29"/>
      <c r="N153" s="71"/>
      <c r="O153" s="71"/>
    </row>
    <row r="154" spans="1:15" ht="19.5" customHeight="1">
      <c r="A154" s="72" t="s">
        <v>34</v>
      </c>
      <c r="B154" s="72"/>
      <c r="C154" s="26"/>
      <c r="D154" s="27"/>
      <c r="E154" s="27"/>
      <c r="F154" s="27"/>
      <c r="G154" s="25"/>
      <c r="H154" s="25"/>
      <c r="I154" s="25"/>
      <c r="J154" s="25"/>
      <c r="K154" s="25"/>
      <c r="L154" s="25"/>
      <c r="M154" s="20"/>
      <c r="N154" s="71"/>
      <c r="O154" s="71"/>
    </row>
    <row r="155" spans="1:15" ht="19.5" customHeight="1">
      <c r="A155" s="72" t="s">
        <v>118</v>
      </c>
      <c r="B155" s="72"/>
      <c r="C155" s="26"/>
      <c r="D155" s="30" t="s">
        <v>119</v>
      </c>
      <c r="E155" s="26" t="s">
        <v>120</v>
      </c>
      <c r="F155" s="27">
        <v>211</v>
      </c>
      <c r="G155" s="24">
        <f>H155+J155+M155</f>
        <v>24328506.96</v>
      </c>
      <c r="H155" s="24">
        <f>H156+H157</f>
        <v>24324000</v>
      </c>
      <c r="I155" s="24"/>
      <c r="J155" s="24">
        <f>J157</f>
        <v>0</v>
      </c>
      <c r="K155" s="24"/>
      <c r="L155" s="24"/>
      <c r="M155" s="19">
        <f>M157</f>
        <v>4506.96</v>
      </c>
      <c r="N155" s="71"/>
      <c r="O155" s="71"/>
    </row>
    <row r="156" spans="1:15" ht="19.5" customHeight="1">
      <c r="A156" s="72" t="s">
        <v>121</v>
      </c>
      <c r="B156" s="72"/>
      <c r="C156" s="26"/>
      <c r="D156" s="30" t="s">
        <v>119</v>
      </c>
      <c r="E156" s="26" t="s">
        <v>120</v>
      </c>
      <c r="F156" s="27">
        <v>211</v>
      </c>
      <c r="G156" s="25"/>
      <c r="H156" s="25">
        <f>23107800+1216200</f>
        <v>24324000</v>
      </c>
      <c r="I156" s="25"/>
      <c r="J156" s="25"/>
      <c r="K156" s="25"/>
      <c r="L156" s="25"/>
      <c r="M156" s="20"/>
      <c r="N156" s="71"/>
      <c r="O156" s="71"/>
    </row>
    <row r="157" spans="1:15" ht="19.5" customHeight="1">
      <c r="A157" s="72" t="s">
        <v>122</v>
      </c>
      <c r="B157" s="72"/>
      <c r="C157" s="26"/>
      <c r="D157" s="30" t="s">
        <v>119</v>
      </c>
      <c r="E157" s="26" t="s">
        <v>120</v>
      </c>
      <c r="F157" s="27">
        <v>211</v>
      </c>
      <c r="G157" s="25"/>
      <c r="H157" s="25"/>
      <c r="I157" s="25"/>
      <c r="J157" s="25"/>
      <c r="K157" s="25"/>
      <c r="L157" s="25"/>
      <c r="M157" s="20">
        <v>4506.96</v>
      </c>
      <c r="N157" s="71"/>
      <c r="O157" s="71"/>
    </row>
    <row r="158" spans="1:15" ht="19.5" customHeight="1">
      <c r="A158" s="72" t="s">
        <v>123</v>
      </c>
      <c r="B158" s="72"/>
      <c r="C158" s="26"/>
      <c r="D158" s="30" t="s">
        <v>119</v>
      </c>
      <c r="E158" s="26" t="s">
        <v>124</v>
      </c>
      <c r="F158" s="27">
        <v>212</v>
      </c>
      <c r="G158" s="24">
        <f>H158</f>
        <v>60000</v>
      </c>
      <c r="H158" s="24">
        <f>H159+H160</f>
        <v>60000</v>
      </c>
      <c r="I158" s="24"/>
      <c r="J158" s="24"/>
      <c r="K158" s="24"/>
      <c r="L158" s="24"/>
      <c r="M158" s="19"/>
      <c r="N158" s="71"/>
      <c r="O158" s="71"/>
    </row>
    <row r="159" spans="1:15" ht="19.5" customHeight="1">
      <c r="A159" s="72" t="s">
        <v>121</v>
      </c>
      <c r="B159" s="72"/>
      <c r="C159" s="26"/>
      <c r="D159" s="30" t="s">
        <v>119</v>
      </c>
      <c r="E159" s="26" t="s">
        <v>124</v>
      </c>
      <c r="F159" s="27">
        <v>212</v>
      </c>
      <c r="G159" s="25"/>
      <c r="H159" s="25">
        <f>57000+3000</f>
        <v>60000</v>
      </c>
      <c r="I159" s="25"/>
      <c r="J159" s="25"/>
      <c r="K159" s="25"/>
      <c r="L159" s="25"/>
      <c r="M159" s="20"/>
      <c r="N159" s="71"/>
      <c r="O159" s="71"/>
    </row>
    <row r="160" spans="1:15" ht="19.5" customHeight="1">
      <c r="A160" s="72"/>
      <c r="B160" s="72"/>
      <c r="C160" s="26"/>
      <c r="D160" s="30"/>
      <c r="E160" s="26"/>
      <c r="F160" s="27"/>
      <c r="G160" s="25"/>
      <c r="H160" s="25"/>
      <c r="I160" s="25"/>
      <c r="J160" s="25"/>
      <c r="K160" s="25"/>
      <c r="L160" s="25"/>
      <c r="M160" s="20"/>
      <c r="N160" s="71"/>
      <c r="O160" s="71"/>
    </row>
    <row r="161" spans="1:15" ht="59.25" customHeight="1">
      <c r="A161" s="72" t="s">
        <v>125</v>
      </c>
      <c r="B161" s="72"/>
      <c r="C161" s="26"/>
      <c r="D161" s="30"/>
      <c r="E161" s="26"/>
      <c r="F161" s="27">
        <v>213</v>
      </c>
      <c r="G161" s="24">
        <f>H161+J161+M161</f>
        <v>7347361.1</v>
      </c>
      <c r="H161" s="24">
        <f>H162</f>
        <v>7346000</v>
      </c>
      <c r="I161" s="24"/>
      <c r="J161" s="24">
        <f>J163</f>
        <v>0</v>
      </c>
      <c r="K161" s="24"/>
      <c r="L161" s="24"/>
      <c r="M161" s="19">
        <f>M163</f>
        <v>1361.1</v>
      </c>
      <c r="N161" s="71"/>
      <c r="O161" s="71"/>
    </row>
    <row r="162" spans="1:15" ht="19.5" customHeight="1">
      <c r="A162" s="72" t="s">
        <v>121</v>
      </c>
      <c r="B162" s="72"/>
      <c r="C162" s="26"/>
      <c r="D162" s="30" t="s">
        <v>119</v>
      </c>
      <c r="E162" s="26" t="s">
        <v>126</v>
      </c>
      <c r="F162" s="27">
        <v>213</v>
      </c>
      <c r="G162" s="25"/>
      <c r="H162" s="25">
        <f>6978700+367300</f>
        <v>7346000</v>
      </c>
      <c r="I162" s="25"/>
      <c r="J162" s="25"/>
      <c r="K162" s="25"/>
      <c r="L162" s="25"/>
      <c r="M162" s="20"/>
      <c r="N162" s="71"/>
      <c r="O162" s="71"/>
    </row>
    <row r="163" spans="1:15" ht="19.5" customHeight="1">
      <c r="A163" s="72" t="s">
        <v>122</v>
      </c>
      <c r="B163" s="72"/>
      <c r="C163" s="26"/>
      <c r="D163" s="30" t="s">
        <v>119</v>
      </c>
      <c r="E163" s="26" t="s">
        <v>126</v>
      </c>
      <c r="F163" s="27">
        <v>213</v>
      </c>
      <c r="G163" s="25"/>
      <c r="H163" s="25"/>
      <c r="I163" s="25"/>
      <c r="J163" s="25"/>
      <c r="K163" s="25"/>
      <c r="L163" s="25"/>
      <c r="M163" s="20">
        <v>1361.1</v>
      </c>
      <c r="N163" s="71"/>
      <c r="O163" s="71"/>
    </row>
    <row r="164" spans="1:15" ht="36" customHeight="1">
      <c r="A164" s="72" t="s">
        <v>127</v>
      </c>
      <c r="B164" s="72"/>
      <c r="C164" s="26"/>
      <c r="D164" s="30"/>
      <c r="E164" s="26"/>
      <c r="F164" s="27">
        <v>220</v>
      </c>
      <c r="G164" s="28">
        <f>H164+J164</f>
        <v>11350045.34</v>
      </c>
      <c r="H164" s="28">
        <f>H166+H169+H171+H175+H184</f>
        <v>7152902</v>
      </c>
      <c r="I164" s="28"/>
      <c r="J164" s="28">
        <f>J184+J175</f>
        <v>4197143.34</v>
      </c>
      <c r="K164" s="28"/>
      <c r="L164" s="28"/>
      <c r="M164" s="29"/>
      <c r="N164" s="71"/>
      <c r="O164" s="71"/>
    </row>
    <row r="165" spans="1:15" ht="19.5" customHeight="1">
      <c r="A165" s="72" t="s">
        <v>128</v>
      </c>
      <c r="B165" s="72"/>
      <c r="C165" s="26"/>
      <c r="D165" s="30"/>
      <c r="E165" s="26"/>
      <c r="F165" s="27"/>
      <c r="G165" s="25"/>
      <c r="H165" s="25"/>
      <c r="I165" s="25"/>
      <c r="J165" s="25"/>
      <c r="K165" s="25"/>
      <c r="L165" s="25"/>
      <c r="M165" s="20"/>
      <c r="N165" s="71"/>
      <c r="O165" s="71"/>
    </row>
    <row r="166" spans="1:15" ht="19.5" customHeight="1">
      <c r="A166" s="72" t="s">
        <v>129</v>
      </c>
      <c r="B166" s="72"/>
      <c r="C166" s="26"/>
      <c r="D166" s="30" t="s">
        <v>119</v>
      </c>
      <c r="E166" s="26" t="s">
        <v>130</v>
      </c>
      <c r="F166" s="27">
        <v>221</v>
      </c>
      <c r="G166" s="24">
        <f>H166</f>
        <v>220000</v>
      </c>
      <c r="H166" s="24">
        <f>H167+H168</f>
        <v>220000</v>
      </c>
      <c r="I166" s="24"/>
      <c r="J166" s="24"/>
      <c r="K166" s="24"/>
      <c r="L166" s="24"/>
      <c r="M166" s="19"/>
      <c r="N166" s="71"/>
      <c r="O166" s="71"/>
    </row>
    <row r="167" spans="1:15" ht="19.5" customHeight="1">
      <c r="A167" s="72" t="s">
        <v>121</v>
      </c>
      <c r="B167" s="72"/>
      <c r="C167" s="26"/>
      <c r="D167" s="30" t="s">
        <v>119</v>
      </c>
      <c r="E167" s="26" t="s">
        <v>130</v>
      </c>
      <c r="F167" s="27">
        <v>221</v>
      </c>
      <c r="G167" s="25"/>
      <c r="H167" s="25">
        <f>190000+20000+10000</f>
        <v>220000</v>
      </c>
      <c r="I167" s="25"/>
      <c r="J167" s="25"/>
      <c r="K167" s="25"/>
      <c r="L167" s="25"/>
      <c r="M167" s="20"/>
      <c r="N167" s="71"/>
      <c r="O167" s="71"/>
    </row>
    <row r="168" spans="1:15" ht="19.5" customHeight="1">
      <c r="A168" s="72"/>
      <c r="B168" s="72"/>
      <c r="C168" s="26"/>
      <c r="D168" s="30"/>
      <c r="E168" s="26"/>
      <c r="F168" s="27"/>
      <c r="G168" s="25"/>
      <c r="H168" s="25"/>
      <c r="I168" s="25"/>
      <c r="J168" s="25"/>
      <c r="K168" s="25"/>
      <c r="L168" s="25"/>
      <c r="M168" s="20"/>
      <c r="N168" s="71"/>
      <c r="O168" s="71"/>
    </row>
    <row r="169" spans="1:15" ht="19.5" customHeight="1">
      <c r="A169" s="72" t="s">
        <v>131</v>
      </c>
      <c r="B169" s="72"/>
      <c r="C169" s="26"/>
      <c r="D169" s="30" t="s">
        <v>119</v>
      </c>
      <c r="E169" s="26" t="s">
        <v>130</v>
      </c>
      <c r="F169" s="27">
        <v>222</v>
      </c>
      <c r="G169" s="24">
        <f>H169</f>
        <v>40000</v>
      </c>
      <c r="H169" s="24">
        <f>H170</f>
        <v>40000</v>
      </c>
      <c r="I169" s="24"/>
      <c r="J169" s="24"/>
      <c r="K169" s="24"/>
      <c r="L169" s="24"/>
      <c r="M169" s="19"/>
      <c r="N169" s="71"/>
      <c r="O169" s="71"/>
    </row>
    <row r="170" spans="1:15" ht="19.5" customHeight="1">
      <c r="A170" s="72" t="s">
        <v>121</v>
      </c>
      <c r="B170" s="72"/>
      <c r="C170" s="26"/>
      <c r="D170" s="30" t="s">
        <v>119</v>
      </c>
      <c r="E170" s="26" t="s">
        <v>130</v>
      </c>
      <c r="F170" s="27">
        <v>222</v>
      </c>
      <c r="G170" s="25"/>
      <c r="H170" s="25">
        <f>38000+2000</f>
        <v>40000</v>
      </c>
      <c r="I170" s="25"/>
      <c r="J170" s="25"/>
      <c r="K170" s="25"/>
      <c r="L170" s="25"/>
      <c r="M170" s="20"/>
      <c r="N170" s="71"/>
      <c r="O170" s="71"/>
    </row>
    <row r="171" spans="1:15" ht="19.5" customHeight="1">
      <c r="A171" s="72" t="s">
        <v>132</v>
      </c>
      <c r="B171" s="72"/>
      <c r="C171" s="26"/>
      <c r="D171" s="30" t="s">
        <v>119</v>
      </c>
      <c r="E171" s="26" t="s">
        <v>130</v>
      </c>
      <c r="F171" s="27">
        <v>223</v>
      </c>
      <c r="G171" s="24">
        <f>H171</f>
        <v>5893300</v>
      </c>
      <c r="H171" s="24">
        <f>H172+H173</f>
        <v>5893300</v>
      </c>
      <c r="I171" s="24"/>
      <c r="J171" s="24"/>
      <c r="K171" s="24"/>
      <c r="L171" s="24"/>
      <c r="M171" s="19"/>
      <c r="N171" s="71"/>
      <c r="O171" s="71"/>
    </row>
    <row r="172" spans="1:15" ht="19.5" customHeight="1">
      <c r="A172" s="72" t="s">
        <v>133</v>
      </c>
      <c r="B172" s="72"/>
      <c r="C172" s="26"/>
      <c r="D172" s="30" t="s">
        <v>119</v>
      </c>
      <c r="E172" s="26" t="s">
        <v>130</v>
      </c>
      <c r="F172" s="27">
        <v>223</v>
      </c>
      <c r="G172" s="25"/>
      <c r="H172" s="25">
        <f>6148300-15000-40000-200000</f>
        <v>5893300</v>
      </c>
      <c r="I172" s="25"/>
      <c r="J172" s="25"/>
      <c r="K172" s="25"/>
      <c r="L172" s="25"/>
      <c r="M172" s="20"/>
      <c r="N172" s="71"/>
      <c r="O172" s="71"/>
    </row>
    <row r="173" spans="1:15" ht="19.5" customHeight="1">
      <c r="A173" s="72"/>
      <c r="B173" s="72"/>
      <c r="C173" s="26"/>
      <c r="D173" s="30"/>
      <c r="E173" s="26"/>
      <c r="F173" s="27"/>
      <c r="G173" s="25"/>
      <c r="H173" s="25"/>
      <c r="I173" s="25"/>
      <c r="J173" s="25"/>
      <c r="K173" s="25"/>
      <c r="L173" s="25"/>
      <c r="M173" s="20"/>
      <c r="N173" s="71"/>
      <c r="O173" s="71"/>
    </row>
    <row r="174" spans="1:15" ht="57" customHeight="1">
      <c r="A174" s="72" t="s">
        <v>134</v>
      </c>
      <c r="B174" s="72"/>
      <c r="C174" s="26"/>
      <c r="D174" s="30"/>
      <c r="E174" s="26"/>
      <c r="F174" s="27">
        <v>224</v>
      </c>
      <c r="G174" s="25"/>
      <c r="H174" s="25"/>
      <c r="I174" s="25"/>
      <c r="J174" s="25"/>
      <c r="K174" s="25"/>
      <c r="L174" s="25"/>
      <c r="M174" s="20"/>
      <c r="N174" s="71"/>
      <c r="O174" s="71"/>
    </row>
    <row r="175" spans="1:15" ht="58.5" customHeight="1">
      <c r="A175" s="72" t="s">
        <v>135</v>
      </c>
      <c r="B175" s="72"/>
      <c r="C175" s="26"/>
      <c r="D175" s="30" t="s">
        <v>119</v>
      </c>
      <c r="E175" s="26" t="s">
        <v>130</v>
      </c>
      <c r="F175" s="27">
        <v>225</v>
      </c>
      <c r="G175" s="24">
        <f>H175+J175+K175</f>
        <v>23717915.34</v>
      </c>
      <c r="H175" s="24">
        <f>SUM(H176:H180)</f>
        <v>424602</v>
      </c>
      <c r="I175" s="24"/>
      <c r="J175" s="24">
        <f>J178+J179+J180+J181</f>
        <v>3675859.34</v>
      </c>
      <c r="K175" s="24">
        <f>K183+K180+K182</f>
        <v>19617454</v>
      </c>
      <c r="L175" s="24"/>
      <c r="M175" s="19"/>
      <c r="N175" s="71"/>
      <c r="O175" s="71"/>
    </row>
    <row r="176" spans="1:15" ht="21.75" customHeight="1">
      <c r="A176" s="72" t="s">
        <v>121</v>
      </c>
      <c r="B176" s="72"/>
      <c r="C176" s="26"/>
      <c r="D176" s="30" t="s">
        <v>119</v>
      </c>
      <c r="E176" s="26" t="s">
        <v>130</v>
      </c>
      <c r="F176" s="27">
        <v>225</v>
      </c>
      <c r="G176" s="24"/>
      <c r="H176" s="25">
        <f>20000+20000</f>
        <v>40000</v>
      </c>
      <c r="I176" s="25"/>
      <c r="J176" s="24"/>
      <c r="K176" s="24"/>
      <c r="L176" s="24"/>
      <c r="M176" s="19"/>
      <c r="N176" s="71"/>
      <c r="O176" s="71"/>
    </row>
    <row r="177" spans="1:15" ht="19.5" customHeight="1">
      <c r="A177" s="72" t="s">
        <v>133</v>
      </c>
      <c r="B177" s="72"/>
      <c r="C177" s="26"/>
      <c r="D177" s="30" t="s">
        <v>119</v>
      </c>
      <c r="E177" s="26" t="s">
        <v>130</v>
      </c>
      <c r="F177" s="27">
        <v>225</v>
      </c>
      <c r="G177" s="25"/>
      <c r="H177" s="25">
        <f>129602+15000+40000+200000</f>
        <v>384602</v>
      </c>
      <c r="I177" s="25"/>
      <c r="J177" s="25"/>
      <c r="K177" s="25"/>
      <c r="L177" s="25"/>
      <c r="M177" s="20"/>
      <c r="N177" s="71"/>
      <c r="O177" s="71"/>
    </row>
    <row r="178" spans="1:15" ht="19.5" customHeight="1">
      <c r="A178" s="72" t="s">
        <v>136</v>
      </c>
      <c r="B178" s="72"/>
      <c r="C178" s="26"/>
      <c r="D178" s="30" t="s">
        <v>119</v>
      </c>
      <c r="E178" s="26" t="s">
        <v>130</v>
      </c>
      <c r="F178" s="27">
        <v>225</v>
      </c>
      <c r="G178" s="25"/>
      <c r="H178" s="25"/>
      <c r="I178" s="25"/>
      <c r="J178" s="25">
        <f>360859.34+55000</f>
        <v>415859.34</v>
      </c>
      <c r="K178" s="25"/>
      <c r="L178" s="25"/>
      <c r="M178" s="20"/>
      <c r="N178" s="71"/>
      <c r="O178" s="71"/>
    </row>
    <row r="179" spans="1:15" ht="19.5" customHeight="1">
      <c r="A179" s="72" t="s">
        <v>137</v>
      </c>
      <c r="B179" s="72"/>
      <c r="C179" s="26"/>
      <c r="D179" s="30" t="s">
        <v>119</v>
      </c>
      <c r="E179" s="26" t="s">
        <v>138</v>
      </c>
      <c r="F179" s="27">
        <v>225</v>
      </c>
      <c r="G179" s="25"/>
      <c r="H179" s="25"/>
      <c r="I179" s="25"/>
      <c r="J179" s="25"/>
      <c r="K179" s="25"/>
      <c r="L179" s="25"/>
      <c r="M179" s="20"/>
      <c r="N179" s="71"/>
      <c r="O179" s="71"/>
    </row>
    <row r="180" spans="1:15" ht="19.5" customHeight="1">
      <c r="A180" s="72" t="s">
        <v>136</v>
      </c>
      <c r="B180" s="72"/>
      <c r="C180" s="26"/>
      <c r="D180" s="30" t="s">
        <v>119</v>
      </c>
      <c r="E180" s="26" t="s">
        <v>138</v>
      </c>
      <c r="F180" s="27">
        <v>225</v>
      </c>
      <c r="G180" s="25"/>
      <c r="H180" s="25"/>
      <c r="I180" s="25"/>
      <c r="J180" s="31">
        <f>3170000</f>
        <v>3170000</v>
      </c>
      <c r="K180" s="25"/>
      <c r="L180" s="25"/>
      <c r="M180" s="20"/>
      <c r="N180" s="71"/>
      <c r="O180" s="71"/>
    </row>
    <row r="181" spans="1:15" ht="19.5" customHeight="1">
      <c r="A181" s="72" t="s">
        <v>139</v>
      </c>
      <c r="B181" s="72"/>
      <c r="C181" s="26"/>
      <c r="D181" s="30" t="s">
        <v>119</v>
      </c>
      <c r="E181" s="26" t="s">
        <v>130</v>
      </c>
      <c r="F181" s="27">
        <v>225</v>
      </c>
      <c r="G181" s="25"/>
      <c r="H181" s="25"/>
      <c r="I181" s="25"/>
      <c r="J181" s="31">
        <f>190000-100000</f>
        <v>90000</v>
      </c>
      <c r="K181" s="25"/>
      <c r="L181" s="25"/>
      <c r="M181" s="20"/>
      <c r="N181" s="71"/>
      <c r="O181" s="71"/>
    </row>
    <row r="182" spans="1:15" ht="19.5" customHeight="1">
      <c r="A182" s="72" t="s">
        <v>140</v>
      </c>
      <c r="B182" s="72"/>
      <c r="C182" s="26"/>
      <c r="D182" s="30" t="s">
        <v>119</v>
      </c>
      <c r="E182" s="26" t="s">
        <v>138</v>
      </c>
      <c r="F182" s="27">
        <v>225</v>
      </c>
      <c r="G182" s="25"/>
      <c r="H182" s="25"/>
      <c r="I182" s="25"/>
      <c r="J182" s="25"/>
      <c r="K182" s="25">
        <v>245465</v>
      </c>
      <c r="L182" s="25"/>
      <c r="M182" s="20"/>
      <c r="N182" s="71"/>
      <c r="O182" s="71"/>
    </row>
    <row r="183" spans="1:15" ht="19.5" customHeight="1">
      <c r="A183" s="72" t="s">
        <v>141</v>
      </c>
      <c r="B183" s="72"/>
      <c r="C183" s="26"/>
      <c r="D183" s="30" t="s">
        <v>119</v>
      </c>
      <c r="E183" s="26" t="s">
        <v>138</v>
      </c>
      <c r="F183" s="27">
        <v>225</v>
      </c>
      <c r="G183" s="25"/>
      <c r="H183" s="25"/>
      <c r="I183" s="25"/>
      <c r="J183" s="25"/>
      <c r="K183" s="25">
        <v>19371989</v>
      </c>
      <c r="L183" s="25"/>
      <c r="M183" s="20"/>
      <c r="N183" s="71"/>
      <c r="O183" s="71"/>
    </row>
    <row r="184" spans="1:15" ht="40.5" customHeight="1">
      <c r="A184" s="73" t="s">
        <v>142</v>
      </c>
      <c r="B184" s="73"/>
      <c r="C184" s="32"/>
      <c r="D184" s="30" t="s">
        <v>119</v>
      </c>
      <c r="E184" s="32">
        <v>244</v>
      </c>
      <c r="F184" s="27">
        <v>226</v>
      </c>
      <c r="G184" s="24">
        <f>H184+J184+M184</f>
        <v>1136832.86</v>
      </c>
      <c r="H184" s="24">
        <f>SUM(H185:H189)</f>
        <v>575000</v>
      </c>
      <c r="I184" s="24"/>
      <c r="J184" s="24">
        <f>J187+J189+J188</f>
        <v>521284</v>
      </c>
      <c r="K184" s="24"/>
      <c r="L184" s="24"/>
      <c r="M184" s="19">
        <f>M189</f>
        <v>40548.86</v>
      </c>
      <c r="N184" s="71"/>
      <c r="O184" s="71"/>
    </row>
    <row r="185" spans="1:15" ht="19.5" customHeight="1">
      <c r="A185" s="72" t="s">
        <v>121</v>
      </c>
      <c r="B185" s="72"/>
      <c r="C185" s="26"/>
      <c r="D185" s="30" t="s">
        <v>119</v>
      </c>
      <c r="E185" s="26" t="s">
        <v>130</v>
      </c>
      <c r="F185" s="27">
        <v>226</v>
      </c>
      <c r="G185" s="25"/>
      <c r="H185" s="25">
        <f>237500-20000-20000+12500</f>
        <v>210000</v>
      </c>
      <c r="I185" s="25"/>
      <c r="J185" s="25"/>
      <c r="K185" s="25"/>
      <c r="L185" s="25"/>
      <c r="M185" s="20"/>
      <c r="N185" s="71"/>
      <c r="O185" s="71"/>
    </row>
    <row r="186" spans="1:15" ht="19.5" customHeight="1">
      <c r="A186" s="72" t="s">
        <v>133</v>
      </c>
      <c r="B186" s="72"/>
      <c r="C186" s="26"/>
      <c r="D186" s="30" t="s">
        <v>119</v>
      </c>
      <c r="E186" s="26" t="s">
        <v>130</v>
      </c>
      <c r="F186" s="27">
        <v>226</v>
      </c>
      <c r="G186" s="25"/>
      <c r="H186" s="25">
        <f>10000+25000+330000</f>
        <v>365000</v>
      </c>
      <c r="I186" s="25"/>
      <c r="J186" s="25"/>
      <c r="K186" s="25"/>
      <c r="L186" s="25"/>
      <c r="M186" s="20"/>
      <c r="N186" s="71"/>
      <c r="O186" s="71"/>
    </row>
    <row r="187" spans="1:15" ht="19.5" customHeight="1">
      <c r="A187" s="72" t="s">
        <v>143</v>
      </c>
      <c r="B187" s="72"/>
      <c r="C187" s="26"/>
      <c r="D187" s="30" t="s">
        <v>119</v>
      </c>
      <c r="E187" s="26" t="s">
        <v>130</v>
      </c>
      <c r="F187" s="27">
        <v>226</v>
      </c>
      <c r="G187" s="25"/>
      <c r="H187" s="25" t="s">
        <v>144</v>
      </c>
      <c r="I187" s="25"/>
      <c r="J187" s="25"/>
      <c r="K187" s="25"/>
      <c r="L187" s="25"/>
      <c r="M187" s="20"/>
      <c r="N187" s="71"/>
      <c r="O187" s="71"/>
    </row>
    <row r="188" spans="1:15" ht="19.5" customHeight="1">
      <c r="A188" s="72" t="s">
        <v>136</v>
      </c>
      <c r="B188" s="72"/>
      <c r="C188" s="26"/>
      <c r="D188" s="30" t="s">
        <v>119</v>
      </c>
      <c r="E188" s="26" t="s">
        <v>130</v>
      </c>
      <c r="F188" s="27">
        <v>226</v>
      </c>
      <c r="G188" s="25"/>
      <c r="H188" s="25"/>
      <c r="I188" s="25"/>
      <c r="J188" s="25">
        <f>330000+81284</f>
        <v>411284</v>
      </c>
      <c r="K188" s="25"/>
      <c r="L188" s="25"/>
      <c r="M188" s="20"/>
      <c r="N188" s="71"/>
      <c r="O188" s="71"/>
    </row>
    <row r="189" spans="1:15" ht="19.5" customHeight="1">
      <c r="A189" s="72" t="s">
        <v>139</v>
      </c>
      <c r="B189" s="72"/>
      <c r="C189" s="26"/>
      <c r="D189" s="30" t="s">
        <v>119</v>
      </c>
      <c r="E189" s="26" t="s">
        <v>130</v>
      </c>
      <c r="F189" s="27">
        <v>226</v>
      </c>
      <c r="G189" s="25"/>
      <c r="H189" s="25"/>
      <c r="I189" s="25"/>
      <c r="J189" s="31">
        <f>10000+100000</f>
        <v>110000</v>
      </c>
      <c r="K189" s="25"/>
      <c r="L189" s="25"/>
      <c r="M189" s="20">
        <v>40548.86</v>
      </c>
      <c r="N189" s="71"/>
      <c r="O189" s="71"/>
    </row>
    <row r="190" spans="1:15" ht="40.5" customHeight="1">
      <c r="A190" s="73" t="s">
        <v>145</v>
      </c>
      <c r="B190" s="73"/>
      <c r="C190" s="32">
        <v>220</v>
      </c>
      <c r="D190" s="30"/>
      <c r="E190" s="32"/>
      <c r="F190" s="27">
        <v>260</v>
      </c>
      <c r="G190" s="25"/>
      <c r="H190" s="25"/>
      <c r="I190" s="25"/>
      <c r="J190" s="25"/>
      <c r="K190" s="25"/>
      <c r="L190" s="25"/>
      <c r="M190" s="20"/>
      <c r="N190" s="71"/>
      <c r="O190" s="71"/>
    </row>
    <row r="191" spans="1:15" ht="19.5" customHeight="1">
      <c r="A191" s="73" t="s">
        <v>34</v>
      </c>
      <c r="B191" s="73"/>
      <c r="C191" s="32"/>
      <c r="D191" s="30"/>
      <c r="E191" s="32"/>
      <c r="F191" s="27"/>
      <c r="G191" s="25"/>
      <c r="H191" s="25"/>
      <c r="I191" s="25"/>
      <c r="J191" s="25"/>
      <c r="K191" s="25"/>
      <c r="L191" s="25"/>
      <c r="M191" s="20"/>
      <c r="N191" s="71"/>
      <c r="O191" s="71"/>
    </row>
    <row r="192" spans="1:15" ht="72" customHeight="1">
      <c r="A192" s="73" t="s">
        <v>146</v>
      </c>
      <c r="B192" s="73"/>
      <c r="C192" s="32"/>
      <c r="D192" s="30"/>
      <c r="E192" s="32"/>
      <c r="F192" s="27">
        <v>262</v>
      </c>
      <c r="G192" s="25"/>
      <c r="H192" s="25"/>
      <c r="I192" s="25"/>
      <c r="J192" s="25"/>
      <c r="K192" s="25"/>
      <c r="L192" s="25"/>
      <c r="M192" s="20"/>
      <c r="N192" s="71"/>
      <c r="O192" s="71"/>
    </row>
    <row r="193" spans="1:15" ht="19.5" customHeight="1">
      <c r="A193" s="73" t="s">
        <v>147</v>
      </c>
      <c r="B193" s="73"/>
      <c r="C193" s="32">
        <v>230</v>
      </c>
      <c r="D193" s="30"/>
      <c r="E193" s="32"/>
      <c r="F193" s="27">
        <v>290</v>
      </c>
      <c r="G193" s="28">
        <f>H193+J193</f>
        <v>51648</v>
      </c>
      <c r="H193" s="28">
        <f>H194+H195+H196+H197</f>
        <v>27998</v>
      </c>
      <c r="I193" s="28"/>
      <c r="J193" s="28">
        <f>J198</f>
        <v>23650</v>
      </c>
      <c r="K193" s="28"/>
      <c r="L193" s="28"/>
      <c r="M193" s="29"/>
      <c r="N193" s="71"/>
      <c r="O193" s="71"/>
    </row>
    <row r="194" spans="1:15" ht="19.5" customHeight="1">
      <c r="A194" s="72" t="s">
        <v>133</v>
      </c>
      <c r="B194" s="72"/>
      <c r="C194" s="26"/>
      <c r="D194" s="30" t="s">
        <v>119</v>
      </c>
      <c r="E194" s="26" t="s">
        <v>130</v>
      </c>
      <c r="F194" s="27">
        <v>290</v>
      </c>
      <c r="G194" s="25"/>
      <c r="H194" s="25">
        <v>5000</v>
      </c>
      <c r="I194" s="25"/>
      <c r="J194" s="25"/>
      <c r="K194" s="25"/>
      <c r="L194" s="25"/>
      <c r="M194" s="20"/>
      <c r="N194" s="71"/>
      <c r="O194" s="71"/>
    </row>
    <row r="195" spans="1:15" ht="19.5" customHeight="1">
      <c r="A195" s="72" t="s">
        <v>133</v>
      </c>
      <c r="B195" s="72"/>
      <c r="C195" s="26"/>
      <c r="D195" s="30" t="s">
        <v>119</v>
      </c>
      <c r="E195" s="26" t="s">
        <v>148</v>
      </c>
      <c r="F195" s="27">
        <v>290</v>
      </c>
      <c r="G195" s="25"/>
      <c r="H195" s="25">
        <f>10000-602</f>
        <v>9398</v>
      </c>
      <c r="I195" s="25"/>
      <c r="J195" s="25"/>
      <c r="K195" s="25"/>
      <c r="L195" s="25"/>
      <c r="M195" s="20"/>
      <c r="N195" s="71"/>
      <c r="O195" s="71"/>
    </row>
    <row r="196" spans="1:15" ht="19.5" customHeight="1">
      <c r="A196" s="72" t="s">
        <v>133</v>
      </c>
      <c r="B196" s="72"/>
      <c r="C196" s="26"/>
      <c r="D196" s="30" t="s">
        <v>119</v>
      </c>
      <c r="E196" s="26" t="s">
        <v>149</v>
      </c>
      <c r="F196" s="27">
        <v>290</v>
      </c>
      <c r="G196" s="25"/>
      <c r="H196" s="25">
        <f>13600-100</f>
        <v>13500</v>
      </c>
      <c r="I196" s="25"/>
      <c r="J196" s="25"/>
      <c r="K196" s="25"/>
      <c r="L196" s="25"/>
      <c r="M196" s="20"/>
      <c r="N196" s="71"/>
      <c r="O196" s="71"/>
    </row>
    <row r="197" spans="1:15" ht="19.5" customHeight="1">
      <c r="A197" s="72" t="s">
        <v>133</v>
      </c>
      <c r="B197" s="72"/>
      <c r="C197" s="26"/>
      <c r="D197" s="30" t="s">
        <v>119</v>
      </c>
      <c r="E197" s="26" t="s">
        <v>150</v>
      </c>
      <c r="F197" s="27">
        <v>290</v>
      </c>
      <c r="G197" s="25"/>
      <c r="H197" s="25">
        <v>100</v>
      </c>
      <c r="I197" s="25"/>
      <c r="J197" s="25"/>
      <c r="K197" s="25"/>
      <c r="L197" s="25"/>
      <c r="M197" s="20"/>
      <c r="N197" s="25"/>
      <c r="O197" s="25"/>
    </row>
    <row r="198" spans="1:15" ht="19.5" customHeight="1">
      <c r="A198" s="72" t="s">
        <v>151</v>
      </c>
      <c r="B198" s="72"/>
      <c r="C198" s="26"/>
      <c r="D198" s="30" t="s">
        <v>119</v>
      </c>
      <c r="E198" s="26" t="s">
        <v>130</v>
      </c>
      <c r="F198" s="27">
        <v>290</v>
      </c>
      <c r="G198" s="25"/>
      <c r="H198" s="25"/>
      <c r="I198" s="25"/>
      <c r="J198" s="31">
        <v>23650</v>
      </c>
      <c r="K198" s="25"/>
      <c r="L198" s="25"/>
      <c r="M198" s="20"/>
      <c r="N198" s="25"/>
      <c r="O198" s="25"/>
    </row>
    <row r="199" spans="1:15" ht="70.5" customHeight="1">
      <c r="A199" s="73" t="s">
        <v>152</v>
      </c>
      <c r="B199" s="73"/>
      <c r="C199" s="32"/>
      <c r="D199" s="30"/>
      <c r="E199" s="32"/>
      <c r="F199" s="27">
        <v>300</v>
      </c>
      <c r="G199" s="28">
        <f>G201+G209</f>
        <v>11944477.94</v>
      </c>
      <c r="H199" s="28">
        <f>H201+H209</f>
        <v>3639000</v>
      </c>
      <c r="I199" s="28"/>
      <c r="J199" s="28"/>
      <c r="K199" s="28"/>
      <c r="L199" s="28"/>
      <c r="M199" s="29"/>
      <c r="N199" s="71"/>
      <c r="O199" s="71"/>
    </row>
    <row r="200" spans="1:15" ht="42" customHeight="1">
      <c r="A200" s="73" t="s">
        <v>34</v>
      </c>
      <c r="B200" s="73"/>
      <c r="C200" s="32"/>
      <c r="D200" s="30"/>
      <c r="E200" s="32"/>
      <c r="F200" s="27"/>
      <c r="G200" s="25"/>
      <c r="H200" s="25"/>
      <c r="I200" s="25"/>
      <c r="J200" s="25"/>
      <c r="K200" s="25"/>
      <c r="L200" s="25"/>
      <c r="M200" s="20"/>
      <c r="N200" s="71"/>
      <c r="O200" s="71"/>
    </row>
    <row r="201" spans="1:15" ht="58.5" customHeight="1">
      <c r="A201" s="73" t="s">
        <v>153</v>
      </c>
      <c r="B201" s="73"/>
      <c r="C201" s="32"/>
      <c r="D201" s="30" t="s">
        <v>119</v>
      </c>
      <c r="E201" s="32">
        <v>244</v>
      </c>
      <c r="F201" s="27">
        <v>310</v>
      </c>
      <c r="G201" s="24">
        <f>H201+J201+K201</f>
        <v>7382712</v>
      </c>
      <c r="H201" s="24">
        <f>SUM(H202:H204)</f>
        <v>2263980</v>
      </c>
      <c r="I201" s="24"/>
      <c r="J201" s="24">
        <f>J204+J205+J207</f>
        <v>189624</v>
      </c>
      <c r="K201" s="24">
        <f>K206</f>
        <v>4929108</v>
      </c>
      <c r="L201" s="24"/>
      <c r="M201" s="19"/>
      <c r="N201" s="71"/>
      <c r="O201" s="71"/>
    </row>
    <row r="202" spans="1:15" ht="19.5" customHeight="1">
      <c r="A202" s="72" t="s">
        <v>121</v>
      </c>
      <c r="B202" s="72"/>
      <c r="C202" s="26"/>
      <c r="D202" s="30" t="s">
        <v>119</v>
      </c>
      <c r="E202" s="26" t="s">
        <v>130</v>
      </c>
      <c r="F202" s="27">
        <v>310</v>
      </c>
      <c r="G202" s="25"/>
      <c r="H202" s="25">
        <f>2090000+110000</f>
        <v>2200000</v>
      </c>
      <c r="I202" s="25"/>
      <c r="J202" s="25"/>
      <c r="K202" s="25"/>
      <c r="L202" s="25"/>
      <c r="M202" s="20"/>
      <c r="N202" s="71"/>
      <c r="O202" s="71"/>
    </row>
    <row r="203" spans="1:15" ht="19.5" customHeight="1">
      <c r="A203" s="72" t="s">
        <v>133</v>
      </c>
      <c r="B203" s="72"/>
      <c r="C203" s="26"/>
      <c r="D203" s="30" t="s">
        <v>119</v>
      </c>
      <c r="E203" s="26" t="s">
        <v>130</v>
      </c>
      <c r="F203" s="27">
        <v>310</v>
      </c>
      <c r="G203" s="25"/>
      <c r="H203" s="25">
        <f>13980+50000</f>
        <v>63980</v>
      </c>
      <c r="I203" s="25"/>
      <c r="J203" s="25"/>
      <c r="K203" s="25"/>
      <c r="L203" s="25"/>
      <c r="M203" s="20"/>
      <c r="N203" s="71"/>
      <c r="O203" s="71"/>
    </row>
    <row r="204" spans="1:15" ht="19.5" customHeight="1">
      <c r="A204" s="72" t="s">
        <v>143</v>
      </c>
      <c r="B204" s="72"/>
      <c r="C204" s="26"/>
      <c r="D204" s="30" t="s">
        <v>119</v>
      </c>
      <c r="E204" s="26" t="s">
        <v>130</v>
      </c>
      <c r="F204" s="27">
        <v>310</v>
      </c>
      <c r="G204" s="25"/>
      <c r="H204" s="25"/>
      <c r="I204" s="25"/>
      <c r="J204" s="31">
        <v>50000</v>
      </c>
      <c r="K204" s="25"/>
      <c r="L204" s="25"/>
      <c r="M204" s="20"/>
      <c r="N204" s="71"/>
      <c r="O204" s="71"/>
    </row>
    <row r="205" spans="1:15" ht="19.5" customHeight="1">
      <c r="A205" s="72" t="s">
        <v>136</v>
      </c>
      <c r="B205" s="72"/>
      <c r="C205" s="26"/>
      <c r="D205" s="30" t="s">
        <v>119</v>
      </c>
      <c r="E205" s="26" t="s">
        <v>130</v>
      </c>
      <c r="F205" s="27">
        <v>310</v>
      </c>
      <c r="G205" s="25"/>
      <c r="H205" s="25"/>
      <c r="I205" s="25"/>
      <c r="J205" s="25">
        <f>60000-60000+47664+11960</f>
        <v>59624</v>
      </c>
      <c r="K205" s="25"/>
      <c r="L205" s="25"/>
      <c r="M205" s="20"/>
      <c r="N205" s="71"/>
      <c r="O205" s="71"/>
    </row>
    <row r="206" spans="1:15" ht="19.5" customHeight="1">
      <c r="A206" s="72" t="s">
        <v>141</v>
      </c>
      <c r="B206" s="72"/>
      <c r="C206" s="26"/>
      <c r="D206" s="30" t="s">
        <v>119</v>
      </c>
      <c r="E206" s="26" t="s">
        <v>130</v>
      </c>
      <c r="F206" s="27">
        <v>310</v>
      </c>
      <c r="G206" s="25"/>
      <c r="H206" s="25"/>
      <c r="I206" s="25"/>
      <c r="J206" s="25"/>
      <c r="K206" s="25">
        <v>4929108</v>
      </c>
      <c r="L206" s="25"/>
      <c r="M206" s="20"/>
      <c r="N206" s="25"/>
      <c r="O206" s="25"/>
    </row>
    <row r="207" spans="1:15" ht="19.5" customHeight="1">
      <c r="A207" s="72" t="s">
        <v>154</v>
      </c>
      <c r="B207" s="72"/>
      <c r="C207" s="26"/>
      <c r="D207" s="30" t="s">
        <v>119</v>
      </c>
      <c r="E207" s="26" t="s">
        <v>130</v>
      </c>
      <c r="F207" s="27">
        <v>310</v>
      </c>
      <c r="G207" s="25"/>
      <c r="H207" s="25"/>
      <c r="I207" s="25"/>
      <c r="J207" s="31">
        <v>80000</v>
      </c>
      <c r="K207" s="25"/>
      <c r="L207" s="25"/>
      <c r="M207" s="20"/>
      <c r="N207" s="25"/>
      <c r="O207" s="25"/>
    </row>
    <row r="208" spans="1:15" ht="52.5" customHeight="1">
      <c r="A208" s="73" t="s">
        <v>155</v>
      </c>
      <c r="B208" s="73"/>
      <c r="C208" s="32"/>
      <c r="D208" s="30"/>
      <c r="E208" s="32"/>
      <c r="F208" s="27">
        <v>320</v>
      </c>
      <c r="G208" s="25"/>
      <c r="H208" s="25"/>
      <c r="I208" s="25"/>
      <c r="J208" s="25"/>
      <c r="K208" s="25"/>
      <c r="L208" s="25"/>
      <c r="M208" s="20"/>
      <c r="N208" s="71"/>
      <c r="O208" s="71"/>
    </row>
    <row r="209" spans="1:15" ht="46.5" customHeight="1">
      <c r="A209" s="73" t="s">
        <v>156</v>
      </c>
      <c r="B209" s="73"/>
      <c r="C209" s="32"/>
      <c r="D209" s="30"/>
      <c r="E209" s="32"/>
      <c r="F209" s="27">
        <v>340</v>
      </c>
      <c r="G209" s="19">
        <f>H209+J209+M209</f>
        <v>4561765.9399999995</v>
      </c>
      <c r="H209" s="19">
        <f>SUM(H210:H217)</f>
        <v>1375020</v>
      </c>
      <c r="I209" s="19"/>
      <c r="J209" s="19">
        <f>J212+J215+J216+J218</f>
        <v>675677</v>
      </c>
      <c r="K209" s="19"/>
      <c r="L209" s="19"/>
      <c r="M209" s="19">
        <f>M211+M217</f>
        <v>2511068.94</v>
      </c>
      <c r="N209" s="71"/>
      <c r="O209" s="71"/>
    </row>
    <row r="210" spans="1:15" ht="19.5" customHeight="1">
      <c r="A210" s="72" t="s">
        <v>133</v>
      </c>
      <c r="B210" s="72"/>
      <c r="C210" s="26"/>
      <c r="D210" s="30" t="s">
        <v>119</v>
      </c>
      <c r="E210" s="26" t="s">
        <v>130</v>
      </c>
      <c r="F210" s="27">
        <v>341</v>
      </c>
      <c r="G210" s="25"/>
      <c r="H210" s="25">
        <f>345000+100000</f>
        <v>445000</v>
      </c>
      <c r="I210" s="25"/>
      <c r="J210" s="25"/>
      <c r="K210" s="25"/>
      <c r="L210" s="25"/>
      <c r="M210" s="20"/>
      <c r="N210" s="71"/>
      <c r="O210" s="71"/>
    </row>
    <row r="211" spans="1:15" ht="18.75" customHeight="1">
      <c r="A211" s="74" t="s">
        <v>122</v>
      </c>
      <c r="B211" s="74"/>
      <c r="C211" s="33"/>
      <c r="D211" s="30" t="s">
        <v>119</v>
      </c>
      <c r="E211" s="33">
        <v>244</v>
      </c>
      <c r="F211" s="27">
        <v>341</v>
      </c>
      <c r="G211" s="25"/>
      <c r="H211" s="25"/>
      <c r="I211" s="25"/>
      <c r="J211" s="25"/>
      <c r="K211" s="25"/>
      <c r="L211" s="25"/>
      <c r="M211" s="20">
        <f>2500000-5868.06</f>
        <v>2494131.94</v>
      </c>
      <c r="N211" s="71"/>
      <c r="O211" s="71"/>
    </row>
    <row r="212" spans="1:15" ht="17.25" customHeight="1">
      <c r="A212" s="73">
        <v>7070720920007001</v>
      </c>
      <c r="B212" s="73"/>
      <c r="C212" s="33"/>
      <c r="D212" s="30" t="s">
        <v>119</v>
      </c>
      <c r="E212" s="33">
        <v>244</v>
      </c>
      <c r="F212" s="27">
        <v>341</v>
      </c>
      <c r="G212" s="25"/>
      <c r="H212" s="25"/>
      <c r="I212" s="25"/>
      <c r="J212" s="31">
        <v>254100</v>
      </c>
      <c r="K212" s="25"/>
      <c r="L212" s="25"/>
      <c r="M212" s="20"/>
      <c r="N212" s="25"/>
      <c r="O212" s="34"/>
    </row>
    <row r="213" spans="1:15" ht="19.5" customHeight="1">
      <c r="A213" s="72" t="s">
        <v>157</v>
      </c>
      <c r="B213" s="72"/>
      <c r="C213" s="26"/>
      <c r="D213" s="30" t="s">
        <v>119</v>
      </c>
      <c r="E213" s="26" t="s">
        <v>130</v>
      </c>
      <c r="F213" s="27">
        <v>342</v>
      </c>
      <c r="G213" s="25"/>
      <c r="H213" s="25">
        <f>730550-20000+38450</f>
        <v>749000</v>
      </c>
      <c r="I213" s="25"/>
      <c r="J213" s="25"/>
      <c r="K213" s="25"/>
      <c r="L213" s="25"/>
      <c r="M213" s="25"/>
      <c r="N213" s="71"/>
      <c r="O213" s="71"/>
    </row>
    <row r="214" spans="1:15" ht="15.75" customHeight="1">
      <c r="A214" s="72" t="s">
        <v>158</v>
      </c>
      <c r="B214" s="72"/>
      <c r="C214" s="26"/>
      <c r="D214" s="30" t="s">
        <v>119</v>
      </c>
      <c r="E214" s="26" t="s">
        <v>130</v>
      </c>
      <c r="F214" s="27">
        <v>342</v>
      </c>
      <c r="G214" s="25"/>
      <c r="H214" s="25">
        <f>70000-13980+60000+65000</f>
        <v>181020</v>
      </c>
      <c r="I214" s="25"/>
      <c r="J214" s="25"/>
      <c r="K214" s="25"/>
      <c r="L214" s="25"/>
      <c r="M214" s="25"/>
      <c r="N214" s="71"/>
      <c r="O214" s="71"/>
    </row>
    <row r="215" spans="1:15" ht="15.75" customHeight="1">
      <c r="A215" s="72" t="s">
        <v>159</v>
      </c>
      <c r="B215" s="72"/>
      <c r="C215" s="26"/>
      <c r="D215" s="30" t="s">
        <v>119</v>
      </c>
      <c r="E215" s="26" t="s">
        <v>130</v>
      </c>
      <c r="F215" s="27">
        <v>342</v>
      </c>
      <c r="G215" s="25"/>
      <c r="H215" s="25"/>
      <c r="I215" s="25"/>
      <c r="J215" s="25">
        <f>200000-200000</f>
        <v>0</v>
      </c>
      <c r="K215" s="25"/>
      <c r="L215" s="25"/>
      <c r="M215" s="20"/>
      <c r="N215" s="71"/>
      <c r="O215" s="71"/>
    </row>
    <row r="216" spans="1:15" ht="15.75" customHeight="1">
      <c r="A216" s="72" t="s">
        <v>160</v>
      </c>
      <c r="B216" s="72"/>
      <c r="C216" s="26"/>
      <c r="D216" s="30" t="s">
        <v>119</v>
      </c>
      <c r="E216" s="26" t="s">
        <v>130</v>
      </c>
      <c r="F216" s="27">
        <v>342</v>
      </c>
      <c r="G216" s="25"/>
      <c r="H216" s="25"/>
      <c r="I216" s="25"/>
      <c r="J216" s="25">
        <f>679871-330000-81284+145000-11960</f>
        <v>401627</v>
      </c>
      <c r="K216" s="25"/>
      <c r="L216" s="25"/>
      <c r="M216" s="20"/>
      <c r="N216" s="71"/>
      <c r="O216" s="71"/>
    </row>
    <row r="217" spans="1:15" ht="15.75" customHeight="1">
      <c r="A217" s="72" t="s">
        <v>122</v>
      </c>
      <c r="B217" s="72"/>
      <c r="C217" s="26"/>
      <c r="D217" s="30" t="s">
        <v>119</v>
      </c>
      <c r="E217" s="26" t="s">
        <v>130</v>
      </c>
      <c r="F217" s="27">
        <v>342</v>
      </c>
      <c r="G217" s="25"/>
      <c r="H217" s="25"/>
      <c r="I217" s="25"/>
      <c r="J217" s="25"/>
      <c r="K217" s="25"/>
      <c r="L217" s="25"/>
      <c r="M217" s="20">
        <v>16937</v>
      </c>
      <c r="N217" s="71"/>
      <c r="O217" s="71"/>
    </row>
    <row r="218" spans="1:15" ht="15.75" customHeight="1">
      <c r="A218" s="72" t="s">
        <v>154</v>
      </c>
      <c r="B218" s="72"/>
      <c r="C218" s="26"/>
      <c r="D218" s="30" t="s">
        <v>119</v>
      </c>
      <c r="E218" s="26" t="s">
        <v>130</v>
      </c>
      <c r="F218" s="27">
        <v>342</v>
      </c>
      <c r="G218" s="25"/>
      <c r="H218" s="25"/>
      <c r="I218" s="25"/>
      <c r="J218" s="31">
        <v>19950</v>
      </c>
      <c r="K218" s="25"/>
      <c r="L218" s="25"/>
      <c r="M218" s="20"/>
      <c r="N218" s="25"/>
      <c r="O218" s="25"/>
    </row>
    <row r="219" spans="1:15" ht="61.5" customHeight="1">
      <c r="A219" s="75" t="s">
        <v>161</v>
      </c>
      <c r="B219" s="75"/>
      <c r="C219" s="26" t="s">
        <v>162</v>
      </c>
      <c r="D219" s="30"/>
      <c r="E219" s="26"/>
      <c r="F219" s="27"/>
      <c r="G219" s="25"/>
      <c r="H219" s="25"/>
      <c r="I219" s="25"/>
      <c r="J219" s="25"/>
      <c r="K219" s="25"/>
      <c r="L219" s="25"/>
      <c r="M219" s="20"/>
      <c r="N219" s="71"/>
      <c r="O219" s="71"/>
    </row>
    <row r="220" spans="1:15" ht="52.5" customHeight="1">
      <c r="A220" s="75" t="s">
        <v>163</v>
      </c>
      <c r="B220" s="75"/>
      <c r="C220" s="26" t="s">
        <v>164</v>
      </c>
      <c r="D220" s="30"/>
      <c r="E220" s="26"/>
      <c r="F220" s="27"/>
      <c r="G220" s="25"/>
      <c r="H220" s="25"/>
      <c r="I220" s="25"/>
      <c r="J220" s="25"/>
      <c r="K220" s="25"/>
      <c r="L220" s="25"/>
      <c r="M220" s="20"/>
      <c r="N220" s="71"/>
      <c r="O220" s="71"/>
    </row>
    <row r="221" spans="1:15" ht="15.75" customHeight="1">
      <c r="A221" s="75" t="s">
        <v>165</v>
      </c>
      <c r="B221" s="75"/>
      <c r="C221" s="26" t="s">
        <v>166</v>
      </c>
      <c r="D221" s="30"/>
      <c r="E221" s="26"/>
      <c r="F221" s="27"/>
      <c r="G221" s="25"/>
      <c r="H221" s="25"/>
      <c r="I221" s="25"/>
      <c r="J221" s="25"/>
      <c r="K221" s="25"/>
      <c r="L221" s="25"/>
      <c r="M221" s="20"/>
      <c r="N221" s="71"/>
      <c r="O221" s="71"/>
    </row>
    <row r="222" spans="1:15" ht="44.25" customHeight="1">
      <c r="A222" s="75" t="s">
        <v>167</v>
      </c>
      <c r="B222" s="75"/>
      <c r="C222" s="26" t="s">
        <v>168</v>
      </c>
      <c r="D222" s="30"/>
      <c r="E222" s="26"/>
      <c r="F222" s="27"/>
      <c r="G222" s="25"/>
      <c r="H222" s="25"/>
      <c r="I222" s="25"/>
      <c r="J222" s="25"/>
      <c r="K222" s="25"/>
      <c r="L222" s="25"/>
      <c r="M222" s="20"/>
      <c r="N222" s="71"/>
      <c r="O222" s="71"/>
    </row>
    <row r="223" spans="1:15" ht="49.5" customHeight="1">
      <c r="A223" s="75" t="s">
        <v>169</v>
      </c>
      <c r="B223" s="75"/>
      <c r="C223" s="26" t="s">
        <v>170</v>
      </c>
      <c r="D223" s="30"/>
      <c r="E223" s="26"/>
      <c r="F223" s="27"/>
      <c r="G223" s="25"/>
      <c r="H223" s="25"/>
      <c r="I223" s="25"/>
      <c r="J223" s="25"/>
      <c r="K223" s="25"/>
      <c r="L223" s="25"/>
      <c r="M223" s="20"/>
      <c r="N223" s="71"/>
      <c r="O223" s="71"/>
    </row>
    <row r="224" spans="1:15" ht="27" customHeight="1">
      <c r="A224" s="75" t="s">
        <v>171</v>
      </c>
      <c r="B224" s="75"/>
      <c r="C224" s="26" t="s">
        <v>172</v>
      </c>
      <c r="D224" s="30"/>
      <c r="E224" s="26"/>
      <c r="F224" s="27"/>
      <c r="G224" s="25"/>
      <c r="H224" s="25"/>
      <c r="I224" s="25"/>
      <c r="J224" s="25"/>
      <c r="K224" s="25"/>
      <c r="L224" s="25"/>
      <c r="M224" s="20"/>
      <c r="N224" s="71"/>
      <c r="O224" s="71"/>
    </row>
    <row r="225" spans="1:15" ht="42" customHeight="1">
      <c r="A225" s="75" t="s">
        <v>173</v>
      </c>
      <c r="B225" s="75"/>
      <c r="C225" s="26" t="s">
        <v>174</v>
      </c>
      <c r="D225" s="30"/>
      <c r="E225" s="26"/>
      <c r="F225" s="27"/>
      <c r="G225" s="24">
        <f>H225+M225+J225</f>
        <v>0</v>
      </c>
      <c r="H225" s="24">
        <f>H226+H227</f>
        <v>0</v>
      </c>
      <c r="I225" s="24"/>
      <c r="J225" s="25">
        <f>J229</f>
        <v>0</v>
      </c>
      <c r="K225" s="25"/>
      <c r="L225" s="25"/>
      <c r="M225" s="19">
        <f>M228</f>
        <v>0</v>
      </c>
      <c r="N225" s="71"/>
      <c r="O225" s="71"/>
    </row>
    <row r="226" spans="1:15" ht="19.5" customHeight="1">
      <c r="A226" s="72" t="s">
        <v>121</v>
      </c>
      <c r="B226" s="72"/>
      <c r="C226" s="26"/>
      <c r="D226" s="30" t="s">
        <v>119</v>
      </c>
      <c r="E226" s="26"/>
      <c r="F226" s="27"/>
      <c r="G226" s="25"/>
      <c r="H226" s="25"/>
      <c r="I226" s="25"/>
      <c r="J226" s="25"/>
      <c r="K226" s="25"/>
      <c r="L226" s="25"/>
      <c r="M226" s="20"/>
      <c r="N226" s="71"/>
      <c r="O226" s="71"/>
    </row>
    <row r="227" spans="1:15" ht="19.5" customHeight="1">
      <c r="A227" s="72" t="s">
        <v>133</v>
      </c>
      <c r="B227" s="72"/>
      <c r="C227" s="26"/>
      <c r="D227" s="30" t="s">
        <v>119</v>
      </c>
      <c r="E227" s="26"/>
      <c r="F227" s="27"/>
      <c r="G227" s="25"/>
      <c r="H227" s="25"/>
      <c r="I227" s="25"/>
      <c r="J227" s="25"/>
      <c r="K227" s="25"/>
      <c r="L227" s="25"/>
      <c r="M227" s="20"/>
      <c r="N227" s="71"/>
      <c r="O227" s="71"/>
    </row>
    <row r="228" spans="1:15" ht="19.5" customHeight="1">
      <c r="A228" s="72" t="s">
        <v>122</v>
      </c>
      <c r="B228" s="72"/>
      <c r="C228" s="26"/>
      <c r="D228" s="30" t="s">
        <v>119</v>
      </c>
      <c r="E228" s="26"/>
      <c r="F228" s="27"/>
      <c r="G228" s="25"/>
      <c r="H228" s="25"/>
      <c r="I228" s="25"/>
      <c r="J228" s="25"/>
      <c r="K228" s="25"/>
      <c r="L228" s="25"/>
      <c r="M228" s="20"/>
      <c r="N228" s="71"/>
      <c r="O228" s="71"/>
    </row>
    <row r="229" spans="1:15" ht="19.5" customHeight="1">
      <c r="A229" s="72" t="s">
        <v>136</v>
      </c>
      <c r="B229" s="72"/>
      <c r="C229" s="26"/>
      <c r="D229" s="30"/>
      <c r="E229" s="26"/>
      <c r="F229" s="27"/>
      <c r="G229" s="25"/>
      <c r="H229" s="25"/>
      <c r="I229" s="25"/>
      <c r="J229" s="25"/>
      <c r="K229" s="25"/>
      <c r="L229" s="25"/>
      <c r="M229" s="20"/>
      <c r="N229" s="71"/>
      <c r="O229" s="71"/>
    </row>
    <row r="230" spans="1:15" ht="37.5" customHeight="1">
      <c r="A230" s="75" t="s">
        <v>175</v>
      </c>
      <c r="B230" s="75"/>
      <c r="C230" s="26" t="s">
        <v>176</v>
      </c>
      <c r="D230" s="30"/>
      <c r="E230" s="26"/>
      <c r="F230" s="27"/>
      <c r="G230" s="25"/>
      <c r="H230" s="25"/>
      <c r="I230" s="25"/>
      <c r="J230" s="25"/>
      <c r="K230" s="25"/>
      <c r="L230" s="25"/>
      <c r="M230" s="20"/>
      <c r="N230" s="71"/>
      <c r="O230" s="71"/>
    </row>
    <row r="231" spans="1:15" ht="15.75" customHeight="1">
      <c r="A231" s="75"/>
      <c r="B231" s="75"/>
      <c r="C231" s="26"/>
      <c r="D231" s="27"/>
      <c r="E231" s="26"/>
      <c r="F231" s="27"/>
      <c r="G231" s="25"/>
      <c r="H231" s="25"/>
      <c r="I231" s="25"/>
      <c r="J231" s="25"/>
      <c r="K231" s="25"/>
      <c r="L231" s="25"/>
      <c r="M231" s="20"/>
      <c r="N231" s="71"/>
      <c r="O231" s="71"/>
    </row>
    <row r="232" spans="1:15" ht="18.75" customHeight="1">
      <c r="A232" s="76"/>
      <c r="B232" s="76"/>
      <c r="C232" s="76"/>
      <c r="D232" s="76"/>
      <c r="E232" s="76"/>
      <c r="F232" s="76"/>
      <c r="G232" s="35"/>
      <c r="H232" s="35"/>
      <c r="I232" s="35"/>
      <c r="J232" s="35"/>
      <c r="K232" s="35"/>
      <c r="L232" s="35"/>
      <c r="M232" s="36"/>
      <c r="N232" s="77"/>
      <c r="O232" s="77"/>
    </row>
    <row r="233" spans="1:15" ht="18.75" customHeight="1">
      <c r="A233" s="76"/>
      <c r="B233" s="76"/>
      <c r="C233" s="76"/>
      <c r="D233" s="76"/>
      <c r="E233" s="76"/>
      <c r="F233" s="76"/>
      <c r="G233" s="35"/>
      <c r="H233" s="35"/>
      <c r="I233" s="35"/>
      <c r="J233" s="35"/>
      <c r="K233" s="35"/>
      <c r="L233" s="35"/>
      <c r="M233" s="36"/>
      <c r="N233" s="77"/>
      <c r="O233" s="77"/>
    </row>
    <row r="234" spans="1:14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5" ht="18.75" customHeight="1">
      <c r="A235" s="76" t="s">
        <v>177</v>
      </c>
      <c r="B235" s="76"/>
      <c r="C235" s="76"/>
      <c r="D235" s="76"/>
      <c r="E235" s="76"/>
      <c r="F235" s="76"/>
      <c r="G235" s="37"/>
      <c r="H235" s="37"/>
      <c r="I235" s="37"/>
      <c r="J235" s="37"/>
      <c r="K235" s="37"/>
      <c r="L235" s="78" t="s">
        <v>178</v>
      </c>
      <c r="M235" s="78"/>
      <c r="N235" s="78"/>
      <c r="O235" s="78"/>
    </row>
    <row r="236" spans="1:15" ht="18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8"/>
      <c r="M236" s="38"/>
      <c r="N236" s="38"/>
      <c r="O236" s="39"/>
    </row>
    <row r="237" spans="1:15" ht="18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8"/>
      <c r="M237" s="38"/>
      <c r="N237" s="38"/>
      <c r="O237" s="39"/>
    </row>
    <row r="238" spans="1:15" ht="18.75" customHeight="1">
      <c r="A238" s="76" t="s">
        <v>179</v>
      </c>
      <c r="B238" s="76"/>
      <c r="C238" s="76"/>
      <c r="D238" s="76"/>
      <c r="E238" s="76"/>
      <c r="F238" s="76"/>
      <c r="G238" s="37"/>
      <c r="H238" s="37"/>
      <c r="I238" s="37"/>
      <c r="J238" s="37"/>
      <c r="K238" s="37"/>
      <c r="L238" s="78" t="s">
        <v>180</v>
      </c>
      <c r="M238" s="78"/>
      <c r="N238" s="78"/>
      <c r="O238" s="78"/>
    </row>
  </sheetData>
  <sheetProtection selectLockedCells="1" selectUnlockedCells="1"/>
  <mergeCells count="288">
    <mergeCell ref="A238:F238"/>
    <mergeCell ref="L238:O238"/>
    <mergeCell ref="A232:F232"/>
    <mergeCell ref="N232:O232"/>
    <mergeCell ref="A233:F233"/>
    <mergeCell ref="N233:O233"/>
    <mergeCell ref="A235:F235"/>
    <mergeCell ref="L235:O235"/>
    <mergeCell ref="A229:B229"/>
    <mergeCell ref="N229:O229"/>
    <mergeCell ref="A230:B230"/>
    <mergeCell ref="N230:O230"/>
    <mergeCell ref="A231:B231"/>
    <mergeCell ref="N231:O231"/>
    <mergeCell ref="A226:B226"/>
    <mergeCell ref="N226:O226"/>
    <mergeCell ref="A227:B227"/>
    <mergeCell ref="N227:O227"/>
    <mergeCell ref="A228:B228"/>
    <mergeCell ref="N228:O228"/>
    <mergeCell ref="A223:B223"/>
    <mergeCell ref="N223:O223"/>
    <mergeCell ref="A224:B224"/>
    <mergeCell ref="N224:O224"/>
    <mergeCell ref="A225:B225"/>
    <mergeCell ref="N225:O225"/>
    <mergeCell ref="A220:B220"/>
    <mergeCell ref="N220:O220"/>
    <mergeCell ref="A221:B221"/>
    <mergeCell ref="N221:O221"/>
    <mergeCell ref="A222:B222"/>
    <mergeCell ref="N222:O222"/>
    <mergeCell ref="A216:B216"/>
    <mergeCell ref="N216:O216"/>
    <mergeCell ref="A217:B217"/>
    <mergeCell ref="N217:O217"/>
    <mergeCell ref="A218:B218"/>
    <mergeCell ref="A219:B219"/>
    <mergeCell ref="N219:O219"/>
    <mergeCell ref="A212:B212"/>
    <mergeCell ref="A213:B213"/>
    <mergeCell ref="N213:O213"/>
    <mergeCell ref="A214:B214"/>
    <mergeCell ref="N214:O214"/>
    <mergeCell ref="A215:B215"/>
    <mergeCell ref="N215:O215"/>
    <mergeCell ref="A209:B209"/>
    <mergeCell ref="N209:O209"/>
    <mergeCell ref="A210:B210"/>
    <mergeCell ref="N210:O210"/>
    <mergeCell ref="A211:B211"/>
    <mergeCell ref="N211:O211"/>
    <mergeCell ref="A205:B205"/>
    <mergeCell ref="N205:O205"/>
    <mergeCell ref="A206:B206"/>
    <mergeCell ref="A207:B207"/>
    <mergeCell ref="A208:B208"/>
    <mergeCell ref="N208:O208"/>
    <mergeCell ref="A202:B202"/>
    <mergeCell ref="N202:O202"/>
    <mergeCell ref="A203:B203"/>
    <mergeCell ref="N203:O203"/>
    <mergeCell ref="A204:B204"/>
    <mergeCell ref="N204:O204"/>
    <mergeCell ref="A199:B199"/>
    <mergeCell ref="N199:O199"/>
    <mergeCell ref="A200:B200"/>
    <mergeCell ref="N200:O200"/>
    <mergeCell ref="A201:B201"/>
    <mergeCell ref="N201:O201"/>
    <mergeCell ref="A195:B195"/>
    <mergeCell ref="N195:O195"/>
    <mergeCell ref="A196:B196"/>
    <mergeCell ref="N196:O196"/>
    <mergeCell ref="A197:B197"/>
    <mergeCell ref="A198:B198"/>
    <mergeCell ref="A192:B192"/>
    <mergeCell ref="N192:O192"/>
    <mergeCell ref="A193:B193"/>
    <mergeCell ref="N193:O193"/>
    <mergeCell ref="A194:B194"/>
    <mergeCell ref="N194:O194"/>
    <mergeCell ref="A189:B189"/>
    <mergeCell ref="N189:O189"/>
    <mergeCell ref="A190:B190"/>
    <mergeCell ref="N190:O190"/>
    <mergeCell ref="A191:B191"/>
    <mergeCell ref="N191:O191"/>
    <mergeCell ref="A186:B186"/>
    <mergeCell ref="N186:O186"/>
    <mergeCell ref="A187:B187"/>
    <mergeCell ref="N187:O187"/>
    <mergeCell ref="A188:B188"/>
    <mergeCell ref="N188:O188"/>
    <mergeCell ref="A183:B183"/>
    <mergeCell ref="N183:O183"/>
    <mergeCell ref="A184:B184"/>
    <mergeCell ref="N184:O184"/>
    <mergeCell ref="A185:B185"/>
    <mergeCell ref="N185:O185"/>
    <mergeCell ref="A180:B180"/>
    <mergeCell ref="N180:O180"/>
    <mergeCell ref="A181:B181"/>
    <mergeCell ref="N181:O181"/>
    <mergeCell ref="A182:B182"/>
    <mergeCell ref="N182:O182"/>
    <mergeCell ref="A177:B177"/>
    <mergeCell ref="N177:O177"/>
    <mergeCell ref="A178:B178"/>
    <mergeCell ref="N178:O178"/>
    <mergeCell ref="A179:B179"/>
    <mergeCell ref="N179:O179"/>
    <mergeCell ref="A174:B174"/>
    <mergeCell ref="N174:O174"/>
    <mergeCell ref="A175:B175"/>
    <mergeCell ref="N175:O175"/>
    <mergeCell ref="A176:B176"/>
    <mergeCell ref="N176:O176"/>
    <mergeCell ref="A171:B171"/>
    <mergeCell ref="N171:O171"/>
    <mergeCell ref="A172:B172"/>
    <mergeCell ref="N172:O172"/>
    <mergeCell ref="A173:B173"/>
    <mergeCell ref="N173:O173"/>
    <mergeCell ref="A168:B168"/>
    <mergeCell ref="N168:O168"/>
    <mergeCell ref="A169:B169"/>
    <mergeCell ref="N169:O169"/>
    <mergeCell ref="A170:B170"/>
    <mergeCell ref="N170:O170"/>
    <mergeCell ref="A165:B165"/>
    <mergeCell ref="N165:O165"/>
    <mergeCell ref="A166:B166"/>
    <mergeCell ref="N166:O166"/>
    <mergeCell ref="A167:B167"/>
    <mergeCell ref="N167:O167"/>
    <mergeCell ref="A162:B162"/>
    <mergeCell ref="N162:O162"/>
    <mergeCell ref="A163:B163"/>
    <mergeCell ref="N163:O163"/>
    <mergeCell ref="A164:B164"/>
    <mergeCell ref="N164:O164"/>
    <mergeCell ref="A159:B159"/>
    <mergeCell ref="N159:O159"/>
    <mergeCell ref="A160:B160"/>
    <mergeCell ref="N160:O160"/>
    <mergeCell ref="A161:B161"/>
    <mergeCell ref="N161:O161"/>
    <mergeCell ref="A156:B156"/>
    <mergeCell ref="N156:O156"/>
    <mergeCell ref="A157:B157"/>
    <mergeCell ref="N157:O157"/>
    <mergeCell ref="A158:B158"/>
    <mergeCell ref="N158:O158"/>
    <mergeCell ref="A153:B153"/>
    <mergeCell ref="N153:O153"/>
    <mergeCell ref="A154:B154"/>
    <mergeCell ref="N154:O154"/>
    <mergeCell ref="A155:B155"/>
    <mergeCell ref="N155:O155"/>
    <mergeCell ref="A150:B150"/>
    <mergeCell ref="N150:O150"/>
    <mergeCell ref="A151:B151"/>
    <mergeCell ref="N151:O151"/>
    <mergeCell ref="A152:B152"/>
    <mergeCell ref="N152:O152"/>
    <mergeCell ref="A147:B147"/>
    <mergeCell ref="N147:O147"/>
    <mergeCell ref="A148:B148"/>
    <mergeCell ref="N148:O148"/>
    <mergeCell ref="A149:B149"/>
    <mergeCell ref="N149:O149"/>
    <mergeCell ref="A144:B144"/>
    <mergeCell ref="N144:O144"/>
    <mergeCell ref="A145:B145"/>
    <mergeCell ref="N145:O145"/>
    <mergeCell ref="A146:B146"/>
    <mergeCell ref="N146:O146"/>
    <mergeCell ref="A141:B141"/>
    <mergeCell ref="N141:O141"/>
    <mergeCell ref="A142:B142"/>
    <mergeCell ref="N142:O142"/>
    <mergeCell ref="A143:B143"/>
    <mergeCell ref="N143:O143"/>
    <mergeCell ref="E138:E140"/>
    <mergeCell ref="F138:F140"/>
    <mergeCell ref="G138:G140"/>
    <mergeCell ref="H138:O138"/>
    <mergeCell ref="H139:I139"/>
    <mergeCell ref="J139:J140"/>
    <mergeCell ref="K139:K140"/>
    <mergeCell ref="L139:L140"/>
    <mergeCell ref="M139:O139"/>
    <mergeCell ref="N140:O140"/>
    <mergeCell ref="A132:N132"/>
    <mergeCell ref="A133:N133"/>
    <mergeCell ref="A134:N134"/>
    <mergeCell ref="A135:N135"/>
    <mergeCell ref="A136:O136"/>
    <mergeCell ref="A137:B140"/>
    <mergeCell ref="C137:C140"/>
    <mergeCell ref="D137:F137"/>
    <mergeCell ref="G137:O137"/>
    <mergeCell ref="D138:D140"/>
    <mergeCell ref="A126:N126"/>
    <mergeCell ref="A127:N127"/>
    <mergeCell ref="A128:N128"/>
    <mergeCell ref="A129:N129"/>
    <mergeCell ref="A130:N130"/>
    <mergeCell ref="A131:N131"/>
    <mergeCell ref="A120:N120"/>
    <mergeCell ref="A121:N121"/>
    <mergeCell ref="A122:N122"/>
    <mergeCell ref="A123:N123"/>
    <mergeCell ref="A124:N124"/>
    <mergeCell ref="A125:N125"/>
    <mergeCell ref="A114:N114"/>
    <mergeCell ref="A115:N115"/>
    <mergeCell ref="A116:N116"/>
    <mergeCell ref="A117:N117"/>
    <mergeCell ref="A118:N118"/>
    <mergeCell ref="A119:N119"/>
    <mergeCell ref="A108:N108"/>
    <mergeCell ref="A109:N109"/>
    <mergeCell ref="A110:N110"/>
    <mergeCell ref="A111:N111"/>
    <mergeCell ref="A112:N112"/>
    <mergeCell ref="A113:N113"/>
    <mergeCell ref="A102:N102"/>
    <mergeCell ref="A103:N103"/>
    <mergeCell ref="A104:N104"/>
    <mergeCell ref="A105:N105"/>
    <mergeCell ref="A106:N106"/>
    <mergeCell ref="A107:N107"/>
    <mergeCell ref="A96:N96"/>
    <mergeCell ref="A97:N97"/>
    <mergeCell ref="A98:N98"/>
    <mergeCell ref="A99:N99"/>
    <mergeCell ref="A100:N100"/>
    <mergeCell ref="A101:N101"/>
    <mergeCell ref="A90:N90"/>
    <mergeCell ref="A91:N91"/>
    <mergeCell ref="A92:N92"/>
    <mergeCell ref="A93:N93"/>
    <mergeCell ref="A94:N94"/>
    <mergeCell ref="A95:N95"/>
    <mergeCell ref="A84:N84"/>
    <mergeCell ref="A85:N85"/>
    <mergeCell ref="A86:N86"/>
    <mergeCell ref="A87:N87"/>
    <mergeCell ref="A88:N88"/>
    <mergeCell ref="A89:N89"/>
    <mergeCell ref="A78:N78"/>
    <mergeCell ref="A79:N79"/>
    <mergeCell ref="A80:N80"/>
    <mergeCell ref="A81:N81"/>
    <mergeCell ref="A82:N82"/>
    <mergeCell ref="A83:N83"/>
    <mergeCell ref="A72:N72"/>
    <mergeCell ref="A73:N73"/>
    <mergeCell ref="A74:N74"/>
    <mergeCell ref="A75:N75"/>
    <mergeCell ref="A76:N76"/>
    <mergeCell ref="A77:N77"/>
    <mergeCell ref="A66:N66"/>
    <mergeCell ref="A67:N67"/>
    <mergeCell ref="A68:N68"/>
    <mergeCell ref="A69:N69"/>
    <mergeCell ref="A70:N70"/>
    <mergeCell ref="A71:N71"/>
    <mergeCell ref="A43:O59"/>
    <mergeCell ref="A61:O61"/>
    <mergeCell ref="A62:N62"/>
    <mergeCell ref="A63:N63"/>
    <mergeCell ref="A64:N64"/>
    <mergeCell ref="A65:N65"/>
    <mergeCell ref="A29:B29"/>
    <mergeCell ref="D29:M29"/>
    <mergeCell ref="A31:B33"/>
    <mergeCell ref="D31:M33"/>
    <mergeCell ref="A35:B37"/>
    <mergeCell ref="A39:B39"/>
    <mergeCell ref="M1:O10"/>
    <mergeCell ref="A12:O22"/>
    <mergeCell ref="A23:B23"/>
    <mergeCell ref="D23:M23"/>
    <mergeCell ref="O24:O26"/>
    <mergeCell ref="A25:B27"/>
  </mergeCells>
  <printOptions/>
  <pageMargins left="0.2833333333333333" right="0.3729166666666667" top="0.35694444444444445" bottom="0.32708333333333334" header="0.11944444444444445" footer="0.08958333333333333"/>
  <pageSetup horizontalDpi="300" verticalDpi="300" orientation="portrait" paperSize="9" scale="51" r:id="rId1"/>
  <headerFooter alignWithMargins="0">
    <oddHeader>&amp;C&amp;A</oddHeader>
    <oddFooter>&amp;CPage &amp;P</oddFooter>
  </headerFooter>
  <rowBreaks count="4" manualBreakCount="4">
    <brk id="42" max="255" man="1"/>
    <brk id="101" max="255" man="1"/>
    <brk id="150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91" zoomScaleNormal="81" zoomScaleSheetLayoutView="91" zoomScalePageLayoutView="0" workbookViewId="0" topLeftCell="A1">
      <selection activeCell="G22" sqref="G22:I22"/>
    </sheetView>
  </sheetViews>
  <sheetFormatPr defaultColWidth="11.57421875" defaultRowHeight="12.75"/>
  <sheetData>
    <row r="1" spans="9:11" ht="14.25" customHeight="1">
      <c r="I1" s="46" t="s">
        <v>181</v>
      </c>
      <c r="J1" s="46"/>
      <c r="K1" s="46"/>
    </row>
    <row r="2" spans="1:11" ht="15.75">
      <c r="A2" s="79" t="s">
        <v>182</v>
      </c>
      <c r="B2" s="79"/>
      <c r="C2" s="79"/>
      <c r="D2" s="79"/>
      <c r="E2" s="79"/>
      <c r="F2" s="79"/>
      <c r="G2" s="79"/>
      <c r="H2" s="79"/>
      <c r="I2" s="46"/>
      <c r="J2" s="46"/>
      <c r="K2" s="46"/>
    </row>
    <row r="3" spans="9:11" ht="12.75">
      <c r="I3" s="46"/>
      <c r="J3" s="46"/>
      <c r="K3" s="46"/>
    </row>
    <row r="4" spans="9:11" ht="12.75">
      <c r="I4" s="46"/>
      <c r="J4" s="46"/>
      <c r="K4" s="46"/>
    </row>
    <row r="5" spans="9:11" ht="12.75">
      <c r="I5" s="46"/>
      <c r="J5" s="46"/>
      <c r="K5" s="46"/>
    </row>
    <row r="6" spans="9:11" ht="12.75">
      <c r="I6" s="46"/>
      <c r="J6" s="46"/>
      <c r="K6" s="46"/>
    </row>
    <row r="7" spans="9:11" ht="12.75">
      <c r="I7" s="46"/>
      <c r="J7" s="46"/>
      <c r="K7" s="46"/>
    </row>
    <row r="8" spans="9:11" ht="12.75">
      <c r="I8" s="46"/>
      <c r="J8" s="46"/>
      <c r="K8" s="46"/>
    </row>
    <row r="9" spans="9:11" ht="12.75">
      <c r="I9" s="46"/>
      <c r="J9" s="46"/>
      <c r="K9" s="46"/>
    </row>
    <row r="10" spans="9:11" ht="12.75">
      <c r="I10" s="46"/>
      <c r="J10" s="46"/>
      <c r="K10" s="46"/>
    </row>
    <row r="13" spans="2:9" ht="35.25" customHeight="1">
      <c r="B13" s="80" t="s">
        <v>183</v>
      </c>
      <c r="C13" s="80"/>
      <c r="D13" s="80"/>
      <c r="E13" s="80"/>
      <c r="F13" s="80"/>
      <c r="G13" s="80"/>
      <c r="H13" s="80"/>
      <c r="I13" s="80"/>
    </row>
    <row r="15" spans="1:9" ht="18.75" customHeight="1">
      <c r="A15" s="40" t="s">
        <v>184</v>
      </c>
      <c r="B15" s="81" t="s">
        <v>21</v>
      </c>
      <c r="C15" s="81"/>
      <c r="D15" s="81"/>
      <c r="E15" s="81" t="s">
        <v>89</v>
      </c>
      <c r="F15" s="81"/>
      <c r="G15" s="81" t="s">
        <v>22</v>
      </c>
      <c r="H15" s="81"/>
      <c r="I15" s="81"/>
    </row>
    <row r="16" spans="1:9" ht="18.75" customHeight="1">
      <c r="A16" s="41">
        <v>1</v>
      </c>
      <c r="B16" s="81">
        <v>2</v>
      </c>
      <c r="C16" s="81"/>
      <c r="D16" s="81"/>
      <c r="E16" s="81">
        <v>3</v>
      </c>
      <c r="F16" s="81"/>
      <c r="G16" s="81">
        <v>4</v>
      </c>
      <c r="H16" s="81"/>
      <c r="I16" s="81"/>
    </row>
    <row r="17" spans="1:9" ht="18.75" customHeight="1">
      <c r="A17" s="42">
        <v>1</v>
      </c>
      <c r="B17" s="82" t="s">
        <v>173</v>
      </c>
      <c r="C17" s="82"/>
      <c r="D17" s="82"/>
      <c r="E17" s="83" t="s">
        <v>185</v>
      </c>
      <c r="F17" s="83"/>
      <c r="G17" s="84"/>
      <c r="H17" s="84"/>
      <c r="I17" s="84"/>
    </row>
    <row r="18" spans="1:9" ht="18.75" customHeight="1">
      <c r="A18" s="42">
        <v>2</v>
      </c>
      <c r="B18" s="82" t="s">
        <v>175</v>
      </c>
      <c r="C18" s="82"/>
      <c r="D18" s="82"/>
      <c r="E18" s="83" t="s">
        <v>186</v>
      </c>
      <c r="F18" s="83"/>
      <c r="G18" s="84"/>
      <c r="H18" s="84"/>
      <c r="I18" s="84"/>
    </row>
    <row r="19" spans="1:9" ht="18.75" customHeight="1">
      <c r="A19" s="42">
        <v>3</v>
      </c>
      <c r="B19" s="82" t="s">
        <v>187</v>
      </c>
      <c r="C19" s="82"/>
      <c r="D19" s="82"/>
      <c r="E19" s="83" t="s">
        <v>188</v>
      </c>
      <c r="F19" s="83"/>
      <c r="G19" s="84">
        <f>52648+150000</f>
        <v>202648</v>
      </c>
      <c r="H19" s="84"/>
      <c r="I19" s="84"/>
    </row>
    <row r="20" spans="1:9" ht="18.75" customHeight="1">
      <c r="A20" s="42">
        <v>4</v>
      </c>
      <c r="B20" s="82"/>
      <c r="C20" s="82"/>
      <c r="D20" s="82"/>
      <c r="E20" s="83"/>
      <c r="F20" s="83"/>
      <c r="G20" s="84"/>
      <c r="H20" s="84"/>
      <c r="I20" s="84"/>
    </row>
    <row r="21" spans="1:9" ht="18.75" customHeight="1">
      <c r="A21" s="42">
        <v>5</v>
      </c>
      <c r="B21" s="82" t="s">
        <v>189</v>
      </c>
      <c r="C21" s="82"/>
      <c r="D21" s="82"/>
      <c r="E21" s="83" t="s">
        <v>190</v>
      </c>
      <c r="F21" s="83"/>
      <c r="G21" s="84">
        <f>G19</f>
        <v>202648</v>
      </c>
      <c r="H21" s="84"/>
      <c r="I21" s="84"/>
    </row>
    <row r="22" spans="1:9" ht="18.75" customHeight="1">
      <c r="A22" s="42">
        <v>6</v>
      </c>
      <c r="B22" s="82"/>
      <c r="C22" s="82"/>
      <c r="D22" s="82"/>
      <c r="E22" s="83"/>
      <c r="F22" s="83"/>
      <c r="G22" s="84"/>
      <c r="H22" s="84"/>
      <c r="I22" s="84"/>
    </row>
    <row r="23" spans="1:9" ht="18.75">
      <c r="A23" s="43"/>
      <c r="B23" s="44"/>
      <c r="C23" s="44"/>
      <c r="D23" s="44"/>
      <c r="E23" s="45"/>
      <c r="F23" s="45"/>
      <c r="G23" s="44"/>
      <c r="H23" s="44"/>
      <c r="I23" s="44"/>
    </row>
    <row r="24" spans="1:9" ht="18.75">
      <c r="A24" s="85" t="s">
        <v>191</v>
      </c>
      <c r="B24" s="85"/>
      <c r="C24" s="85"/>
      <c r="D24" s="44"/>
      <c r="E24" s="45"/>
      <c r="F24" s="45"/>
      <c r="G24" s="85" t="s">
        <v>192</v>
      </c>
      <c r="H24" s="85"/>
      <c r="I24" s="85"/>
    </row>
    <row r="25" spans="1:9" ht="18.75">
      <c r="A25" s="43"/>
      <c r="B25" s="44"/>
      <c r="C25" s="44"/>
      <c r="D25" s="44"/>
      <c r="E25" s="45"/>
      <c r="F25" s="45"/>
      <c r="G25" s="44"/>
      <c r="H25" s="44"/>
      <c r="I25" s="44"/>
    </row>
    <row r="26" spans="1:9" ht="18.75" customHeight="1">
      <c r="A26" s="85" t="s">
        <v>193</v>
      </c>
      <c r="B26" s="85"/>
      <c r="C26" s="85"/>
      <c r="D26" s="44"/>
      <c r="E26" s="45"/>
      <c r="F26" s="45"/>
      <c r="G26" s="85" t="s">
        <v>180</v>
      </c>
      <c r="H26" s="85"/>
      <c r="I26" s="85"/>
    </row>
  </sheetData>
  <sheetProtection selectLockedCells="1" selectUnlockedCells="1"/>
  <mergeCells count="31">
    <mergeCell ref="B22:D22"/>
    <mergeCell ref="E22:F22"/>
    <mergeCell ref="G22:I22"/>
    <mergeCell ref="A24:C24"/>
    <mergeCell ref="G24:I24"/>
    <mergeCell ref="A26:C26"/>
    <mergeCell ref="G26:I26"/>
    <mergeCell ref="B20:D20"/>
    <mergeCell ref="E20:F20"/>
    <mergeCell ref="G20:I20"/>
    <mergeCell ref="B21:D21"/>
    <mergeCell ref="E21:F21"/>
    <mergeCell ref="G21:I21"/>
    <mergeCell ref="B18:D18"/>
    <mergeCell ref="E18:F18"/>
    <mergeCell ref="G18:I18"/>
    <mergeCell ref="B19:D19"/>
    <mergeCell ref="E19:F19"/>
    <mergeCell ref="G19:I19"/>
    <mergeCell ref="B16:D16"/>
    <mergeCell ref="E16:F16"/>
    <mergeCell ref="G16:I16"/>
    <mergeCell ref="B17:D17"/>
    <mergeCell ref="E17:F17"/>
    <mergeCell ref="G17:I17"/>
    <mergeCell ref="I1:K10"/>
    <mergeCell ref="A2:H2"/>
    <mergeCell ref="B13:I13"/>
    <mergeCell ref="B15:D15"/>
    <mergeCell ref="E15:F15"/>
    <mergeCell ref="G15:I15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Vadim</cp:lastModifiedBy>
  <dcterms:created xsi:type="dcterms:W3CDTF">2017-10-23T10:55:53Z</dcterms:created>
  <dcterms:modified xsi:type="dcterms:W3CDTF">2017-10-23T10:55:53Z</dcterms:modified>
  <cp:category/>
  <cp:version/>
  <cp:contentType/>
  <cp:contentStatus/>
</cp:coreProperties>
</file>